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65521" windowWidth="14070" windowHeight="10470" tabRatio="534" firstSheet="1" activeTab="2"/>
  </bookViews>
  <sheets>
    <sheet name="SCT type 4  length on USA side" sheetId="1" r:id="rId1"/>
    <sheet name="Schema UX-USA" sheetId="2" r:id="rId2"/>
    <sheet name="SCT type 4  length on US side" sheetId="3" r:id="rId3"/>
  </sheets>
  <definedNames/>
  <calcPr fullCalcOnLoad="1"/>
</workbook>
</file>

<file path=xl/sharedStrings.xml><?xml version="1.0" encoding="utf-8"?>
<sst xmlns="http://schemas.openxmlformats.org/spreadsheetml/2006/main" count="215" uniqueCount="118">
  <si>
    <t>UX rack</t>
  </si>
  <si>
    <t>USA rack</t>
  </si>
  <si>
    <t>number of cables in bundle</t>
  </si>
  <si>
    <r>
      <t>CS 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], PF=1.2</t>
    </r>
  </si>
  <si>
    <t>Calculated length between racks, m</t>
  </si>
  <si>
    <t>Y.51-23.X8</t>
  </si>
  <si>
    <t>Y.52-23.X8</t>
  </si>
  <si>
    <t>Y.52-25.X2</t>
  </si>
  <si>
    <t>Y.53-25.X2</t>
  </si>
  <si>
    <t>Y.51-25.X1</t>
  </si>
  <si>
    <t>CT/TE16/RC1T23-A2/6L1-8</t>
  </si>
  <si>
    <t>CT/X/RC2/S9-11/6L1-2</t>
  </si>
  <si>
    <t>CT/X/RC2/S9-11/6L2-2</t>
  </si>
  <si>
    <t>CT/TE16/RC1B12-A2/6L1-2</t>
  </si>
  <si>
    <t>SCT type 4 cables, USA side</t>
  </si>
  <si>
    <t>CT/TE16/RC2T22-A2/6L2-7</t>
  </si>
  <si>
    <t>CT/TE16/RC1B22-A2/6L2-9</t>
  </si>
  <si>
    <t>CT/TE16/RC2T12-A2/6L2-9</t>
  </si>
  <si>
    <t>Y.53-23.X8</t>
  </si>
  <si>
    <t>CT/TE16/RC1T13-A2/6L1-6</t>
  </si>
  <si>
    <t>CT/TE16/RC2T12-A2/6L2-6</t>
  </si>
  <si>
    <t>CT/TE16/RC2T22-A2/6L2-5</t>
  </si>
  <si>
    <t>USA15</t>
  </si>
  <si>
    <t>RACKS in USA15</t>
  </si>
  <si>
    <t>CABLE TRAYS (end point in USA15 .2)</t>
  </si>
  <si>
    <t xml:space="preserve">UX15 </t>
  </si>
  <si>
    <t xml:space="preserve">CT/TE16.RC1T12-A2/6L1-5 </t>
  </si>
  <si>
    <t>Y.26-11.A2</t>
  </si>
  <si>
    <t>Y.23-14.A2</t>
  </si>
  <si>
    <t>CT/X.RC1.S7-9/6L1-2</t>
  </si>
  <si>
    <t>CT/X.RC1.S7-9/6L2-2</t>
  </si>
  <si>
    <t>CT/X.RC1.S7-9/6L1-3</t>
  </si>
  <si>
    <t>CT/TE16.RC1T22-A2/6L1-7</t>
  </si>
  <si>
    <t>Y.27-11.A2</t>
  </si>
  <si>
    <t>Y.29-11.A2</t>
  </si>
  <si>
    <t>Y.28-11.A2</t>
  </si>
  <si>
    <t>Y.25-11.A2</t>
  </si>
  <si>
    <t>Y.29-14.A2</t>
  </si>
  <si>
    <t>Y.28-14.A2</t>
  </si>
  <si>
    <t>CT/TE16/RC2B22-A2/6L2-1</t>
  </si>
  <si>
    <t>CT/TE16/RC2B22-A2/6L2-2</t>
  </si>
  <si>
    <t>CT/X.RC1.S9-11/6L2-3</t>
  </si>
  <si>
    <t>Y.26-14.A2</t>
  </si>
  <si>
    <t>Y.27-14.A2</t>
  </si>
  <si>
    <t>Y.22-14.A2</t>
  </si>
  <si>
    <t>CT/DPC.RC1B12-TE16/6L1-2</t>
  </si>
  <si>
    <t>CT/DPC.RC1B22-TE16/6L2-9</t>
  </si>
  <si>
    <t>CT/DPC.RC2T22-TE16/6L2-7</t>
  </si>
  <si>
    <t>CT/DPC.RC2B22-TE16/6L2-2</t>
  </si>
  <si>
    <t>CT/DPC.RC2B22-TE16/6L2-1</t>
  </si>
  <si>
    <t>Top</t>
  </si>
  <si>
    <t>Bottom</t>
  </si>
  <si>
    <t xml:space="preserve">Contingensy, m </t>
  </si>
  <si>
    <t>TOTAL LENGTH, m</t>
  </si>
  <si>
    <t xml:space="preserve">The given length includes the length inside both PP3 and LV racks: 2m inside PP3 + between racks + 2.5 m inside LV rack  </t>
  </si>
  <si>
    <t>Y.51-26.X5</t>
  </si>
  <si>
    <t>Y.53-26.X5</t>
  </si>
  <si>
    <t>Y.52-23.X.8</t>
  </si>
  <si>
    <t>-</t>
  </si>
  <si>
    <t>Configuration see fig. below</t>
  </si>
  <si>
    <t>tray in UX15</t>
  </si>
  <si>
    <t>tray in TE16</t>
  </si>
  <si>
    <t>Total length of raw cables, km</t>
  </si>
  <si>
    <t>SCT type 4 cables, US side</t>
  </si>
  <si>
    <t>US rack</t>
  </si>
  <si>
    <t>hole UX/US</t>
  </si>
  <si>
    <t>Y.37-1.X6</t>
  </si>
  <si>
    <t>Y.05-14.S2</t>
  </si>
  <si>
    <t>Y.43-1.X6</t>
  </si>
  <si>
    <t>Y.10-15.S2</t>
  </si>
  <si>
    <t>Y.11-15.S2</t>
  </si>
  <si>
    <t>Y.12-15.S2</t>
  </si>
  <si>
    <t>Y.52-1.X6</t>
  </si>
  <si>
    <t>Y.23-15.S2</t>
  </si>
  <si>
    <t>Y.52-4.X7</t>
  </si>
  <si>
    <t>Y.24-15.S2</t>
  </si>
  <si>
    <t>Y.53-4.X7</t>
  </si>
  <si>
    <t>Y.25-15.S2</t>
  </si>
  <si>
    <t>Y.51-2.X2</t>
  </si>
  <si>
    <t>Y.26-15.S2</t>
  </si>
  <si>
    <t>Y.27-15.S2</t>
  </si>
  <si>
    <t>Y.28-15.S2</t>
  </si>
  <si>
    <t>Y.52-2.X2</t>
  </si>
  <si>
    <t>Y.29-15.S2</t>
  </si>
  <si>
    <t>Y.47-1.X6</t>
  </si>
  <si>
    <t>Y.53-2.X2</t>
  </si>
  <si>
    <t>Cables exit the PP3 rack on Top/Bottom</t>
  </si>
  <si>
    <t>Measured length Between racks + length inside racks + 1-2 m of contingency</t>
  </si>
  <si>
    <t>Configuration, see fig. number below</t>
  </si>
  <si>
    <t>PP3 rack</t>
  </si>
  <si>
    <t>1 (1)</t>
  </si>
  <si>
    <t>1 (2)</t>
  </si>
  <si>
    <t>1 (3)</t>
  </si>
  <si>
    <t>2 (4)</t>
  </si>
  <si>
    <t>2 (5)</t>
  </si>
  <si>
    <r>
      <t xml:space="preserve">Installation sequence from PP3 racks: </t>
    </r>
    <r>
      <rPr>
        <b/>
        <i/>
        <sz val="10"/>
        <rFont val="Arial"/>
        <family val="2"/>
      </rPr>
      <t>strict sequence (advisable sequence)</t>
    </r>
  </si>
  <si>
    <r>
      <t xml:space="preserve">Installation sequence in LV rack from PP3 racks, </t>
    </r>
    <r>
      <rPr>
        <b/>
        <i/>
        <sz val="10"/>
        <rFont val="Arial"/>
        <family val="2"/>
      </rPr>
      <t>strict</t>
    </r>
  </si>
  <si>
    <t xml:space="preserve">The length of each bundle includes the vertical 2 m inside PP3 rack and 2 m inside LV rack in US15.  </t>
  </si>
  <si>
    <t xml:space="preserve">The length includes 1-2 m of contingensy </t>
  </si>
  <si>
    <t>Status</t>
  </si>
  <si>
    <t>Installed</t>
  </si>
  <si>
    <t xml:space="preserve">Delivered </t>
  </si>
  <si>
    <t>Delivery priority</t>
  </si>
  <si>
    <t>pieces</t>
  </si>
  <si>
    <t>delivery week 8/15</t>
  </si>
  <si>
    <t>delivery week 8/22</t>
  </si>
  <si>
    <t>delivery week 8/29</t>
  </si>
  <si>
    <t>missing pieces</t>
  </si>
  <si>
    <t>delivery week 9/5</t>
  </si>
  <si>
    <t>total delivery</t>
  </si>
  <si>
    <t>delivery week 9/12</t>
  </si>
  <si>
    <t>delivery week 9/19</t>
  </si>
  <si>
    <t>delivery week 9/26</t>
  </si>
  <si>
    <t>delivered (pieces) by 8/1</t>
  </si>
  <si>
    <t>spares</t>
  </si>
  <si>
    <t>original number of cables in bundle</t>
  </si>
  <si>
    <t>actual number of cables</t>
  </si>
  <si>
    <t>delivery week 10/10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</si>
</sst>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9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darkHorizontal">
        <fgColor indexed="43"/>
        <bgColor indexed="48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darkHorizontal">
        <fgColor indexed="47"/>
        <bgColor indexed="45"/>
      </patternFill>
    </fill>
    <fill>
      <patternFill patternType="darkHorizontal">
        <fgColor indexed="48"/>
        <bgColor indexed="44"/>
      </patternFill>
    </fill>
    <fill>
      <patternFill patternType="darkHorizontal">
        <fgColor indexed="47"/>
        <bgColor indexed="52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darkVertical">
        <fgColor indexed="47"/>
        <bgColor indexed="45"/>
      </patternFill>
    </fill>
    <fill>
      <patternFill patternType="darkVertical">
        <fgColor indexed="43"/>
        <bgColor indexed="48"/>
      </patternFill>
    </fill>
    <fill>
      <patternFill patternType="darkVertical">
        <fgColor indexed="52"/>
        <bgColor indexed="47"/>
      </patternFill>
    </fill>
    <fill>
      <patternFill patternType="darkVertical">
        <fgColor indexed="48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5" borderId="7" xfId="0" applyFill="1" applyBorder="1" applyAlignment="1">
      <alignment/>
    </xf>
    <xf numFmtId="0" fontId="8" fillId="6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/>
    </xf>
    <xf numFmtId="0" fontId="0" fillId="3" borderId="0" xfId="0" applyFill="1" applyAlignment="1">
      <alignment/>
    </xf>
    <xf numFmtId="0" fontId="0" fillId="2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5" borderId="8" xfId="0" applyFill="1" applyBorder="1" applyAlignment="1">
      <alignment/>
    </xf>
    <xf numFmtId="0" fontId="3" fillId="9" borderId="8" xfId="0" applyFont="1" applyFill="1" applyBorder="1" applyAlignment="1">
      <alignment horizontal="center" vertical="center"/>
    </xf>
    <xf numFmtId="0" fontId="0" fillId="10" borderId="8" xfId="0" applyFill="1" applyBorder="1" applyAlignment="1">
      <alignment/>
    </xf>
    <xf numFmtId="0" fontId="0" fillId="11" borderId="8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12" borderId="2" xfId="0" applyFill="1" applyBorder="1" applyAlignment="1">
      <alignment/>
    </xf>
    <xf numFmtId="0" fontId="0" fillId="13" borderId="2" xfId="0" applyFill="1" applyBorder="1" applyAlignment="1">
      <alignment/>
    </xf>
    <xf numFmtId="0" fontId="0" fillId="14" borderId="7" xfId="0" applyFill="1" applyBorder="1" applyAlignment="1">
      <alignment/>
    </xf>
    <xf numFmtId="0" fontId="0" fillId="15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2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16" borderId="8" xfId="0" applyFill="1" applyBorder="1" applyAlignment="1">
      <alignment/>
    </xf>
    <xf numFmtId="0" fontId="0" fillId="17" borderId="8" xfId="0" applyFill="1" applyBorder="1" applyAlignment="1">
      <alignment/>
    </xf>
    <xf numFmtId="0" fontId="0" fillId="13" borderId="8" xfId="0" applyFill="1" applyBorder="1" applyAlignment="1">
      <alignment/>
    </xf>
    <xf numFmtId="0" fontId="0" fillId="12" borderId="8" xfId="0" applyFill="1" applyBorder="1" applyAlignment="1">
      <alignment/>
    </xf>
    <xf numFmtId="0" fontId="0" fillId="7" borderId="2" xfId="0" applyFill="1" applyBorder="1" applyAlignment="1">
      <alignment/>
    </xf>
    <xf numFmtId="0" fontId="0" fillId="14" borderId="2" xfId="0" applyFill="1" applyBorder="1" applyAlignment="1">
      <alignment/>
    </xf>
    <xf numFmtId="0" fontId="0" fillId="15" borderId="2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2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21" borderId="1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/>
    </xf>
    <xf numFmtId="0" fontId="0" fillId="22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2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3" borderId="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23" borderId="19" xfId="0" applyNumberFormat="1" applyFont="1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 wrapText="1"/>
    </xf>
    <xf numFmtId="0" fontId="0" fillId="15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14" borderId="17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3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3" xfId="0" applyFill="1" applyBorder="1" applyAlignment="1">
      <alignment/>
    </xf>
    <xf numFmtId="0" fontId="0" fillId="26" borderId="24" xfId="0" applyFill="1" applyBorder="1" applyAlignment="1">
      <alignment/>
    </xf>
    <xf numFmtId="0" fontId="0" fillId="26" borderId="2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3" xfId="0" applyFill="1" applyBorder="1" applyAlignment="1">
      <alignment/>
    </xf>
    <xf numFmtId="0" fontId="0" fillId="14" borderId="22" xfId="0" applyFill="1" applyBorder="1" applyAlignment="1">
      <alignment/>
    </xf>
    <xf numFmtId="0" fontId="0" fillId="24" borderId="25" xfId="0" applyFill="1" applyBorder="1" applyAlignment="1">
      <alignment/>
    </xf>
    <xf numFmtId="0" fontId="0" fillId="4" borderId="25" xfId="0" applyFill="1" applyBorder="1" applyAlignment="1">
      <alignment/>
    </xf>
    <xf numFmtId="0" fontId="0" fillId="15" borderId="26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14" borderId="18" xfId="0" applyFill="1" applyBorder="1" applyAlignment="1">
      <alignment horizontal="left" wrapText="1"/>
    </xf>
    <xf numFmtId="0" fontId="0" fillId="24" borderId="6" xfId="0" applyFill="1" applyBorder="1" applyAlignment="1">
      <alignment horizontal="left" wrapText="1"/>
    </xf>
    <xf numFmtId="0" fontId="0" fillId="13" borderId="24" xfId="0" applyFill="1" applyBorder="1" applyAlignment="1">
      <alignment horizontal="left" wrapText="1"/>
    </xf>
    <xf numFmtId="0" fontId="0" fillId="4" borderId="22" xfId="0" applyFill="1" applyBorder="1" applyAlignment="1">
      <alignment horizontal="left" wrapText="1"/>
    </xf>
    <xf numFmtId="0" fontId="0" fillId="25" borderId="27" xfId="0" applyFill="1" applyBorder="1" applyAlignment="1">
      <alignment horizontal="left" wrapText="1"/>
    </xf>
    <xf numFmtId="0" fontId="0" fillId="27" borderId="24" xfId="0" applyFill="1" applyBorder="1" applyAlignment="1">
      <alignment horizontal="left" wrapText="1"/>
    </xf>
    <xf numFmtId="0" fontId="0" fillId="27" borderId="23" xfId="0" applyFill="1" applyBorder="1" applyAlignment="1">
      <alignment horizontal="left" wrapText="1"/>
    </xf>
    <xf numFmtId="0" fontId="0" fillId="26" borderId="22" xfId="0" applyFill="1" applyBorder="1" applyAlignment="1">
      <alignment horizontal="left" wrapText="1"/>
    </xf>
    <xf numFmtId="0" fontId="0" fillId="5" borderId="25" xfId="0" applyFill="1" applyBorder="1" applyAlignment="1">
      <alignment horizontal="left" wrapText="1"/>
    </xf>
    <xf numFmtId="0" fontId="0" fillId="28" borderId="25" xfId="0" applyFill="1" applyBorder="1" applyAlignment="1">
      <alignment horizontal="left" wrapText="1"/>
    </xf>
    <xf numFmtId="0" fontId="0" fillId="28" borderId="23" xfId="0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8" fillId="29" borderId="28" xfId="0" applyFont="1" applyFill="1" applyBorder="1" applyAlignment="1">
      <alignment horizontal="right" vertical="center" wrapText="1"/>
    </xf>
    <xf numFmtId="0" fontId="8" fillId="29" borderId="29" xfId="0" applyFont="1" applyFill="1" applyBorder="1" applyAlignment="1">
      <alignment horizontal="right"/>
    </xf>
    <xf numFmtId="0" fontId="8" fillId="29" borderId="15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14" borderId="0" xfId="0" applyFill="1" applyAlignment="1">
      <alignment/>
    </xf>
    <xf numFmtId="0" fontId="0" fillId="28" borderId="0" xfId="0" applyFill="1" applyAlignment="1">
      <alignment/>
    </xf>
    <xf numFmtId="0" fontId="0" fillId="23" borderId="30" xfId="0" applyNumberFormat="1" applyFont="1" applyFill="1" applyBorder="1" applyAlignment="1">
      <alignment horizontal="center" vertical="center" wrapText="1"/>
    </xf>
    <xf numFmtId="0" fontId="0" fillId="29" borderId="1" xfId="0" applyFill="1" applyBorder="1" applyAlignment="1">
      <alignment/>
    </xf>
    <xf numFmtId="0" fontId="0" fillId="5" borderId="1" xfId="0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7" fillId="0" borderId="2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0" borderId="1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17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5" borderId="1" xfId="0" applyFill="1" applyBorder="1" applyAlignment="1">
      <alignment horizontal="left"/>
    </xf>
    <xf numFmtId="0" fontId="0" fillId="25" borderId="1" xfId="0" applyFill="1" applyBorder="1" applyAlignment="1">
      <alignment horizontal="center"/>
    </xf>
    <xf numFmtId="0" fontId="0" fillId="25" borderId="1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23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3" borderId="1" xfId="0" applyNumberFormat="1" applyFill="1" applyBorder="1" applyAlignment="1">
      <alignment horizontal="center" vertical="top" wrapText="1"/>
    </xf>
    <xf numFmtId="0" fontId="0" fillId="14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31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13" borderId="1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3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9" borderId="1" xfId="0" applyNumberFormat="1" applyFont="1" applyFill="1" applyBorder="1" applyAlignment="1">
      <alignment horizontal="center" vertical="top" wrapText="1"/>
    </xf>
    <xf numFmtId="0" fontId="8" fillId="29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top"/>
    </xf>
    <xf numFmtId="0" fontId="0" fillId="5" borderId="1" xfId="0" applyFill="1" applyBorder="1" applyAlignment="1">
      <alignment wrapText="1"/>
    </xf>
    <xf numFmtId="0" fontId="0" fillId="5" borderId="1" xfId="0" applyNumberFormat="1" applyFill="1" applyBorder="1" applyAlignment="1">
      <alignment horizontal="center" vertical="top"/>
    </xf>
    <xf numFmtId="0" fontId="0" fillId="23" borderId="1" xfId="0" applyNumberFormat="1" applyFill="1" applyBorder="1" applyAlignment="1">
      <alignment horizontal="center" vertical="top"/>
    </xf>
    <xf numFmtId="0" fontId="8" fillId="31" borderId="1" xfId="0" applyNumberFormat="1" applyFont="1" applyFill="1" applyBorder="1" applyAlignment="1">
      <alignment horizontal="center" vertical="top" wrapText="1"/>
    </xf>
    <xf numFmtId="0" fontId="8" fillId="31" borderId="1" xfId="0" applyFont="1" applyFill="1" applyBorder="1" applyAlignment="1">
      <alignment horizontal="center" wrapText="1"/>
    </xf>
    <xf numFmtId="0" fontId="8" fillId="31" borderId="1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Border="1" applyAlignment="1">
      <alignment/>
    </xf>
    <xf numFmtId="0" fontId="4" fillId="13" borderId="7" xfId="0" applyFont="1" applyFill="1" applyBorder="1" applyAlignment="1">
      <alignment horizontal="center" textRotation="90"/>
    </xf>
    <xf numFmtId="0" fontId="4" fillId="13" borderId="8" xfId="0" applyFont="1" applyFill="1" applyBorder="1" applyAlignment="1">
      <alignment horizontal="center" textRotation="90"/>
    </xf>
    <xf numFmtId="0" fontId="4" fillId="13" borderId="2" xfId="0" applyFont="1" applyFill="1" applyBorder="1" applyAlignment="1">
      <alignment horizontal="center" textRotation="90"/>
    </xf>
    <xf numFmtId="0" fontId="4" fillId="5" borderId="7" xfId="0" applyFont="1" applyFill="1" applyBorder="1" applyAlignment="1">
      <alignment horizontal="center" textRotation="90"/>
    </xf>
    <xf numFmtId="0" fontId="4" fillId="5" borderId="8" xfId="0" applyFont="1" applyFill="1" applyBorder="1" applyAlignment="1">
      <alignment horizontal="center" textRotation="90"/>
    </xf>
    <xf numFmtId="0" fontId="4" fillId="5" borderId="2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textRotation="90"/>
    </xf>
    <xf numFmtId="0" fontId="4" fillId="2" borderId="8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14" borderId="30" xfId="0" applyFont="1" applyFill="1" applyBorder="1" applyAlignment="1">
      <alignment horizontal="center" textRotation="90"/>
    </xf>
    <xf numFmtId="0" fontId="4" fillId="14" borderId="8" xfId="0" applyFont="1" applyFill="1" applyBorder="1" applyAlignment="1">
      <alignment horizontal="center" textRotation="90"/>
    </xf>
    <xf numFmtId="0" fontId="4" fillId="14" borderId="2" xfId="0" applyFont="1" applyFill="1" applyBorder="1" applyAlignment="1">
      <alignment horizontal="center" textRotation="90"/>
    </xf>
    <xf numFmtId="0" fontId="4" fillId="15" borderId="30" xfId="0" applyFont="1" applyFill="1" applyBorder="1" applyAlignment="1">
      <alignment horizontal="center" textRotation="90"/>
    </xf>
    <xf numFmtId="0" fontId="4" fillId="15" borderId="8" xfId="0" applyFont="1" applyFill="1" applyBorder="1" applyAlignment="1">
      <alignment horizontal="center" textRotation="90"/>
    </xf>
    <xf numFmtId="0" fontId="4" fillId="15" borderId="2" xfId="0" applyFont="1" applyFill="1" applyBorder="1" applyAlignment="1">
      <alignment horizontal="center" textRotation="90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textRotation="90"/>
    </xf>
    <xf numFmtId="0" fontId="4" fillId="7" borderId="8" xfId="0" applyFont="1" applyFill="1" applyBorder="1" applyAlignment="1">
      <alignment horizontal="center" textRotation="90"/>
    </xf>
    <xf numFmtId="0" fontId="4" fillId="7" borderId="2" xfId="0" applyFont="1" applyFill="1" applyBorder="1" applyAlignment="1">
      <alignment horizontal="center" textRotation="90"/>
    </xf>
    <xf numFmtId="0" fontId="4" fillId="12" borderId="7" xfId="0" applyFont="1" applyFill="1" applyBorder="1" applyAlignment="1">
      <alignment horizontal="center" textRotation="90"/>
    </xf>
    <xf numFmtId="0" fontId="4" fillId="12" borderId="8" xfId="0" applyFont="1" applyFill="1" applyBorder="1" applyAlignment="1">
      <alignment horizontal="center" textRotation="90"/>
    </xf>
    <xf numFmtId="0" fontId="4" fillId="12" borderId="2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 textRotation="90"/>
    </xf>
    <xf numFmtId="0" fontId="4" fillId="4" borderId="8" xfId="0" applyFont="1" applyFill="1" applyBorder="1" applyAlignment="1">
      <alignment horizontal="center" textRotation="90"/>
    </xf>
    <xf numFmtId="0" fontId="4" fillId="4" borderId="2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65</xdr:row>
      <xdr:rowOff>142875</xdr:rowOff>
    </xdr:from>
    <xdr:to>
      <xdr:col>5</xdr:col>
      <xdr:colOff>285750</xdr:colOff>
      <xdr:row>103</xdr:row>
      <xdr:rowOff>114300</xdr:rowOff>
    </xdr:to>
    <xdr:sp>
      <xdr:nvSpPr>
        <xdr:cNvPr id="1" name="Rectangle 45"/>
        <xdr:cNvSpPr>
          <a:spLocks/>
        </xdr:cNvSpPr>
      </xdr:nvSpPr>
      <xdr:spPr>
        <a:xfrm>
          <a:off x="0" y="13287375"/>
          <a:ext cx="5181600" cy="6124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27</xdr:row>
      <xdr:rowOff>47625</xdr:rowOff>
    </xdr:from>
    <xdr:to>
      <xdr:col>4</xdr:col>
      <xdr:colOff>1362075</xdr:colOff>
      <xdr:row>65</xdr:row>
      <xdr:rowOff>47625</xdr:rowOff>
    </xdr:to>
    <xdr:sp>
      <xdr:nvSpPr>
        <xdr:cNvPr id="2" name="Rectangle 44"/>
        <xdr:cNvSpPr>
          <a:spLocks/>
        </xdr:cNvSpPr>
      </xdr:nvSpPr>
      <xdr:spPr>
        <a:xfrm>
          <a:off x="0" y="7038975"/>
          <a:ext cx="4410075" cy="6153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46</xdr:row>
      <xdr:rowOff>142875</xdr:rowOff>
    </xdr:from>
    <xdr:to>
      <xdr:col>1</xdr:col>
      <xdr:colOff>600075</xdr:colOff>
      <xdr:row>61</xdr:row>
      <xdr:rowOff>104775</xdr:rowOff>
    </xdr:to>
    <xdr:sp>
      <xdr:nvSpPr>
        <xdr:cNvPr id="3" name="Rectangle 1"/>
        <xdr:cNvSpPr>
          <a:spLocks/>
        </xdr:cNvSpPr>
      </xdr:nvSpPr>
      <xdr:spPr>
        <a:xfrm>
          <a:off x="142875" y="10210800"/>
          <a:ext cx="13144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590550</xdr:colOff>
      <xdr:row>28</xdr:row>
      <xdr:rowOff>95250</xdr:rowOff>
    </xdr:from>
    <xdr:to>
      <xdr:col>4</xdr:col>
      <xdr:colOff>1190625</xdr:colOff>
      <xdr:row>43</xdr:row>
      <xdr:rowOff>38100</xdr:rowOff>
    </xdr:to>
    <xdr:sp>
      <xdr:nvSpPr>
        <xdr:cNvPr id="4" name="Rectangle 2"/>
        <xdr:cNvSpPr>
          <a:spLocks/>
        </xdr:cNvSpPr>
      </xdr:nvSpPr>
      <xdr:spPr>
        <a:xfrm>
          <a:off x="2971800" y="7248525"/>
          <a:ext cx="12668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438150</xdr:colOff>
      <xdr:row>49</xdr:row>
      <xdr:rowOff>19050</xdr:rowOff>
    </xdr:from>
    <xdr:to>
      <xdr:col>0</xdr:col>
      <xdr:colOff>619125</xdr:colOff>
      <xdr:row>49</xdr:row>
      <xdr:rowOff>19050</xdr:rowOff>
    </xdr:to>
    <xdr:sp>
      <xdr:nvSpPr>
        <xdr:cNvPr id="5" name="Line 4"/>
        <xdr:cNvSpPr>
          <a:spLocks/>
        </xdr:cNvSpPr>
      </xdr:nvSpPr>
      <xdr:spPr>
        <a:xfrm>
          <a:off x="438150" y="105727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438150</xdr:colOff>
      <xdr:row>46</xdr:row>
      <xdr:rowOff>57150</xdr:rowOff>
    </xdr:from>
    <xdr:to>
      <xdr:col>0</xdr:col>
      <xdr:colOff>438150</xdr:colOff>
      <xdr:row>49</xdr:row>
      <xdr:rowOff>19050</xdr:rowOff>
    </xdr:to>
    <xdr:sp>
      <xdr:nvSpPr>
        <xdr:cNvPr id="6" name="Line 5"/>
        <xdr:cNvSpPr>
          <a:spLocks/>
        </xdr:cNvSpPr>
      </xdr:nvSpPr>
      <xdr:spPr>
        <a:xfrm flipH="1" flipV="1">
          <a:off x="438150" y="1012507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200025</xdr:colOff>
      <xdr:row>45</xdr:row>
      <xdr:rowOff>47625</xdr:rowOff>
    </xdr:from>
    <xdr:to>
      <xdr:col>4</xdr:col>
      <xdr:colOff>895350</xdr:colOff>
      <xdr:row>45</xdr:row>
      <xdr:rowOff>57150</xdr:rowOff>
    </xdr:to>
    <xdr:sp>
      <xdr:nvSpPr>
        <xdr:cNvPr id="7" name="Line 6"/>
        <xdr:cNvSpPr>
          <a:spLocks/>
        </xdr:cNvSpPr>
      </xdr:nvSpPr>
      <xdr:spPr>
        <a:xfrm flipV="1">
          <a:off x="200025" y="9953625"/>
          <a:ext cx="37433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200025</xdr:colOff>
      <xdr:row>45</xdr:row>
      <xdr:rowOff>57150</xdr:rowOff>
    </xdr:from>
    <xdr:to>
      <xdr:col>0</xdr:col>
      <xdr:colOff>219075</xdr:colOff>
      <xdr:row>60</xdr:row>
      <xdr:rowOff>104775</xdr:rowOff>
    </xdr:to>
    <xdr:sp>
      <xdr:nvSpPr>
        <xdr:cNvPr id="8" name="Line 7"/>
        <xdr:cNvSpPr>
          <a:spLocks/>
        </xdr:cNvSpPr>
      </xdr:nvSpPr>
      <xdr:spPr>
        <a:xfrm flipH="1" flipV="1">
          <a:off x="200025" y="9963150"/>
          <a:ext cx="19050" cy="2476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209550</xdr:colOff>
      <xdr:row>60</xdr:row>
      <xdr:rowOff>104775</xdr:rowOff>
    </xdr:from>
    <xdr:to>
      <xdr:col>0</xdr:col>
      <xdr:colOff>390525</xdr:colOff>
      <xdr:row>60</xdr:row>
      <xdr:rowOff>104775</xdr:rowOff>
    </xdr:to>
    <xdr:sp>
      <xdr:nvSpPr>
        <xdr:cNvPr id="9" name="Line 8"/>
        <xdr:cNvSpPr>
          <a:spLocks/>
        </xdr:cNvSpPr>
      </xdr:nvSpPr>
      <xdr:spPr>
        <a:xfrm>
          <a:off x="209550" y="124396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447675</xdr:colOff>
      <xdr:row>46</xdr:row>
      <xdr:rowOff>47625</xdr:rowOff>
    </xdr:from>
    <xdr:to>
      <xdr:col>4</xdr:col>
      <xdr:colOff>1095375</xdr:colOff>
      <xdr:row>46</xdr:row>
      <xdr:rowOff>57150</xdr:rowOff>
    </xdr:to>
    <xdr:sp>
      <xdr:nvSpPr>
        <xdr:cNvPr id="10" name="Line 9"/>
        <xdr:cNvSpPr>
          <a:spLocks/>
        </xdr:cNvSpPr>
      </xdr:nvSpPr>
      <xdr:spPr>
        <a:xfrm>
          <a:off x="447675" y="10115550"/>
          <a:ext cx="36957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1057275</xdr:colOff>
      <xdr:row>31</xdr:row>
      <xdr:rowOff>152400</xdr:rowOff>
    </xdr:from>
    <xdr:to>
      <xdr:col>4</xdr:col>
      <xdr:colOff>1076325</xdr:colOff>
      <xdr:row>46</xdr:row>
      <xdr:rowOff>38100</xdr:rowOff>
    </xdr:to>
    <xdr:sp>
      <xdr:nvSpPr>
        <xdr:cNvPr id="11" name="Line 10"/>
        <xdr:cNvSpPr>
          <a:spLocks/>
        </xdr:cNvSpPr>
      </xdr:nvSpPr>
      <xdr:spPr>
        <a:xfrm flipH="1" flipV="1">
          <a:off x="4105275" y="7791450"/>
          <a:ext cx="19050" cy="2314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885825</xdr:colOff>
      <xdr:row>41</xdr:row>
      <xdr:rowOff>57150</xdr:rowOff>
    </xdr:from>
    <xdr:to>
      <xdr:col>4</xdr:col>
      <xdr:colOff>885825</xdr:colOff>
      <xdr:row>45</xdr:row>
      <xdr:rowOff>47625</xdr:rowOff>
    </xdr:to>
    <xdr:sp>
      <xdr:nvSpPr>
        <xdr:cNvPr id="12" name="Line 11"/>
        <xdr:cNvSpPr>
          <a:spLocks/>
        </xdr:cNvSpPr>
      </xdr:nvSpPr>
      <xdr:spPr>
        <a:xfrm flipV="1">
          <a:off x="3933825" y="9315450"/>
          <a:ext cx="0" cy="638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733425</xdr:colOff>
      <xdr:row>41</xdr:row>
      <xdr:rowOff>76200</xdr:rowOff>
    </xdr:from>
    <xdr:to>
      <xdr:col>4</xdr:col>
      <xdr:colOff>914400</xdr:colOff>
      <xdr:row>41</xdr:row>
      <xdr:rowOff>76200</xdr:rowOff>
    </xdr:to>
    <xdr:sp>
      <xdr:nvSpPr>
        <xdr:cNvPr id="13" name="Line 12"/>
        <xdr:cNvSpPr>
          <a:spLocks/>
        </xdr:cNvSpPr>
      </xdr:nvSpPr>
      <xdr:spPr>
        <a:xfrm>
          <a:off x="3781425" y="93345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895350</xdr:colOff>
      <xdr:row>31</xdr:row>
      <xdr:rowOff>142875</xdr:rowOff>
    </xdr:from>
    <xdr:to>
      <xdr:col>4</xdr:col>
      <xdr:colOff>1076325</xdr:colOff>
      <xdr:row>31</xdr:row>
      <xdr:rowOff>142875</xdr:rowOff>
    </xdr:to>
    <xdr:sp>
      <xdr:nvSpPr>
        <xdr:cNvPr id="14" name="Line 13"/>
        <xdr:cNvSpPr>
          <a:spLocks/>
        </xdr:cNvSpPr>
      </xdr:nvSpPr>
      <xdr:spPr>
        <a:xfrm>
          <a:off x="3943350" y="77819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47</xdr:row>
      <xdr:rowOff>76200</xdr:rowOff>
    </xdr:from>
    <xdr:to>
      <xdr:col>3</xdr:col>
      <xdr:colOff>352425</xdr:colOff>
      <xdr:row>48</xdr:row>
      <xdr:rowOff>95250</xdr:rowOff>
    </xdr:to>
    <xdr:sp>
      <xdr:nvSpPr>
        <xdr:cNvPr id="15" name="TextBox 14"/>
        <xdr:cNvSpPr txBox="1">
          <a:spLocks noChangeArrowheads="1"/>
        </xdr:cNvSpPr>
      </xdr:nvSpPr>
      <xdr:spPr>
        <a:xfrm>
          <a:off x="1847850" y="10306050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1</a:t>
          </a:r>
        </a:p>
      </xdr:txBody>
    </xdr:sp>
    <xdr:clientData/>
  </xdr:twoCellAnchor>
  <xdr:twoCellAnchor editAs="absolute">
    <xdr:from>
      <xdr:col>1</xdr:col>
      <xdr:colOff>790575</xdr:colOff>
      <xdr:row>42</xdr:row>
      <xdr:rowOff>114300</xdr:rowOff>
    </xdr:from>
    <xdr:to>
      <xdr:col>3</xdr:col>
      <xdr:colOff>152400</xdr:colOff>
      <xdr:row>43</xdr:row>
      <xdr:rowOff>133350</xdr:rowOff>
    </xdr:to>
    <xdr:sp>
      <xdr:nvSpPr>
        <xdr:cNvPr id="16" name="TextBox 15"/>
        <xdr:cNvSpPr txBox="1">
          <a:spLocks noChangeArrowheads="1"/>
        </xdr:cNvSpPr>
      </xdr:nvSpPr>
      <xdr:spPr>
        <a:xfrm>
          <a:off x="1647825" y="953452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2</a:t>
          </a:r>
        </a:p>
      </xdr:txBody>
    </xdr:sp>
    <xdr:clientData/>
  </xdr:twoCellAnchor>
  <xdr:twoCellAnchor editAs="absolute">
    <xdr:from>
      <xdr:col>2</xdr:col>
      <xdr:colOff>561975</xdr:colOff>
      <xdr:row>46</xdr:row>
      <xdr:rowOff>76200</xdr:rowOff>
    </xdr:from>
    <xdr:to>
      <xdr:col>3</xdr:col>
      <xdr:colOff>133350</xdr:colOff>
      <xdr:row>47</xdr:row>
      <xdr:rowOff>76200</xdr:rowOff>
    </xdr:to>
    <xdr:sp>
      <xdr:nvSpPr>
        <xdr:cNvPr id="17" name="Line 16"/>
        <xdr:cNvSpPr>
          <a:spLocks/>
        </xdr:cNvSpPr>
      </xdr:nvSpPr>
      <xdr:spPr>
        <a:xfrm flipV="1">
          <a:off x="2343150" y="1014412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476250</xdr:colOff>
      <xdr:row>43</xdr:row>
      <xdr:rowOff>142875</xdr:rowOff>
    </xdr:from>
    <xdr:to>
      <xdr:col>3</xdr:col>
      <xdr:colOff>28575</xdr:colOff>
      <xdr:row>45</xdr:row>
      <xdr:rowOff>28575</xdr:rowOff>
    </xdr:to>
    <xdr:sp>
      <xdr:nvSpPr>
        <xdr:cNvPr id="18" name="Line 17"/>
        <xdr:cNvSpPr>
          <a:spLocks/>
        </xdr:cNvSpPr>
      </xdr:nvSpPr>
      <xdr:spPr>
        <a:xfrm>
          <a:off x="2257425" y="9725025"/>
          <a:ext cx="152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647700</xdr:colOff>
      <xdr:row>29</xdr:row>
      <xdr:rowOff>19050</xdr:rowOff>
    </xdr:from>
    <xdr:to>
      <xdr:col>4</xdr:col>
      <xdr:colOff>1143000</xdr:colOff>
      <xdr:row>30</xdr:row>
      <xdr:rowOff>38100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3028950" y="7334250"/>
          <a:ext cx="1162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LV rack in USA15</a:t>
          </a:r>
        </a:p>
      </xdr:txBody>
    </xdr:sp>
    <xdr:clientData/>
  </xdr:twoCellAnchor>
  <xdr:twoCellAnchor editAs="absolute">
    <xdr:from>
      <xdr:col>0</xdr:col>
      <xdr:colOff>295275</xdr:colOff>
      <xdr:row>50</xdr:row>
      <xdr:rowOff>76200</xdr:rowOff>
    </xdr:from>
    <xdr:to>
      <xdr:col>1</xdr:col>
      <xdr:colOff>495300</xdr:colOff>
      <xdr:row>55</xdr:row>
      <xdr:rowOff>38100</xdr:rowOff>
    </xdr:to>
    <xdr:sp>
      <xdr:nvSpPr>
        <xdr:cNvPr id="20" name="TextBox 19"/>
        <xdr:cNvSpPr txBox="1">
          <a:spLocks noChangeArrowheads="1"/>
        </xdr:cNvSpPr>
      </xdr:nvSpPr>
      <xdr:spPr>
        <a:xfrm>
          <a:off x="295275" y="10791825"/>
          <a:ext cx="1057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PP3 rack in UX15,
Cables routed through top of rack</a:t>
          </a:r>
        </a:p>
      </xdr:txBody>
    </xdr:sp>
    <xdr:clientData/>
  </xdr:twoCellAnchor>
  <xdr:twoCellAnchor editAs="absolute">
    <xdr:from>
      <xdr:col>0</xdr:col>
      <xdr:colOff>142875</xdr:colOff>
      <xdr:row>66</xdr:row>
      <xdr:rowOff>142875</xdr:rowOff>
    </xdr:from>
    <xdr:to>
      <xdr:col>5</xdr:col>
      <xdr:colOff>104775</xdr:colOff>
      <xdr:row>85</xdr:row>
      <xdr:rowOff>47625</xdr:rowOff>
    </xdr:to>
    <xdr:grpSp>
      <xdr:nvGrpSpPr>
        <xdr:cNvPr id="21" name="Group 40"/>
        <xdr:cNvGrpSpPr>
          <a:grpSpLocks/>
        </xdr:cNvGrpSpPr>
      </xdr:nvGrpSpPr>
      <xdr:grpSpPr>
        <a:xfrm>
          <a:off x="142875" y="13449300"/>
          <a:ext cx="4857750" cy="2981325"/>
          <a:chOff x="59" y="2104"/>
          <a:chExt cx="585" cy="405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59" y="2105"/>
            <a:ext cx="178" cy="3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473" y="2104"/>
            <a:ext cx="171" cy="3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73" y="2374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96" y="2373"/>
            <a:ext cx="0" cy="9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221" y="2444"/>
            <a:ext cx="384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 flipV="1">
            <a:off x="221" y="2138"/>
            <a:ext cx="0" cy="30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00" y="2140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196" y="2462"/>
            <a:ext cx="434" cy="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 flipV="1">
            <a:off x="629" y="2177"/>
            <a:ext cx="2" cy="2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 flipV="1">
            <a:off x="603" y="2379"/>
            <a:ext cx="1" cy="6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82" y="2381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604" y="2177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263" y="2484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267" y="2390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330" y="2462"/>
            <a:ext cx="23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50" y="2416"/>
            <a:ext cx="2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480" y="2115"/>
            <a:ext cx="15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USA15</a:t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65" y="2184"/>
            <a:ext cx="143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UX15,
Cables routed through bottom of rack</a:t>
            </a:r>
          </a:p>
        </xdr:txBody>
      </xdr:sp>
    </xdr:grpSp>
    <xdr:clientData/>
  </xdr:twoCellAnchor>
  <xdr:twoCellAnchor editAs="absolute">
    <xdr:from>
      <xdr:col>3</xdr:col>
      <xdr:colOff>114300</xdr:colOff>
      <xdr:row>55</xdr:row>
      <xdr:rowOff>142875</xdr:rowOff>
    </xdr:from>
    <xdr:to>
      <xdr:col>4</xdr:col>
      <xdr:colOff>1123950</xdr:colOff>
      <xdr:row>60</xdr:row>
      <xdr:rowOff>104775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2495550" y="11668125"/>
          <a:ext cx="1676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 1. Cable layout between the racks
Y.52-25.X2 - Y.28-14.A2
</a:t>
          </a:r>
        </a:p>
      </xdr:txBody>
    </xdr:sp>
    <xdr:clientData/>
  </xdr:twoCellAnchor>
  <xdr:twoCellAnchor editAs="absolute">
    <xdr:from>
      <xdr:col>3</xdr:col>
      <xdr:colOff>628650</xdr:colOff>
      <xdr:row>94</xdr:row>
      <xdr:rowOff>85725</xdr:rowOff>
    </xdr:from>
    <xdr:to>
      <xdr:col>4</xdr:col>
      <xdr:colOff>1685925</xdr:colOff>
      <xdr:row>102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3009900" y="17926050"/>
          <a:ext cx="17240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 3. Cable layout between the racks
Y.53-25.X2 - Y.28-14.A2
Y.53-25.X2 - Y.29-14.A2
Y.51-25.X1 - Y.26-14.A2
Y.51-25.X1 - Y.27-14.A2
</a:t>
          </a:r>
        </a:p>
      </xdr:txBody>
    </xdr:sp>
    <xdr:clientData/>
  </xdr:twoCellAnchor>
  <xdr:twoCellAnchor editAs="absolute">
    <xdr:from>
      <xdr:col>0</xdr:col>
      <xdr:colOff>419100</xdr:colOff>
      <xdr:row>31</xdr:row>
      <xdr:rowOff>57150</xdr:rowOff>
    </xdr:from>
    <xdr:to>
      <xdr:col>3</xdr:col>
      <xdr:colOff>285750</xdr:colOff>
      <xdr:row>34</xdr:row>
      <xdr:rowOff>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419100" y="7696200"/>
          <a:ext cx="22479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Length of cables in layer 1 is
 close to the length in layer 2</a:t>
          </a:r>
        </a:p>
      </xdr:txBody>
    </xdr:sp>
    <xdr:clientData/>
  </xdr:twoCellAnchor>
  <xdr:twoCellAnchor editAs="absolute">
    <xdr:from>
      <xdr:col>2</xdr:col>
      <xdr:colOff>152400</xdr:colOff>
      <xdr:row>72</xdr:row>
      <xdr:rowOff>76200</xdr:rowOff>
    </xdr:from>
    <xdr:to>
      <xdr:col>4</xdr:col>
      <xdr:colOff>257175</xdr:colOff>
      <xdr:row>75</xdr:row>
      <xdr:rowOff>114300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1933575" y="14354175"/>
          <a:ext cx="1371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Length of cables in layer 1 is close to the length in layer 2</a:t>
          </a:r>
        </a:p>
      </xdr:txBody>
    </xdr:sp>
    <xdr:clientData/>
  </xdr:twoCellAnchor>
  <xdr:twoCellAnchor editAs="absolute">
    <xdr:from>
      <xdr:col>4</xdr:col>
      <xdr:colOff>1714500</xdr:colOff>
      <xdr:row>27</xdr:row>
      <xdr:rowOff>66675</xdr:rowOff>
    </xdr:from>
    <xdr:to>
      <xdr:col>10</xdr:col>
      <xdr:colOff>76200</xdr:colOff>
      <xdr:row>65</xdr:row>
      <xdr:rowOff>66675</xdr:rowOff>
    </xdr:to>
    <xdr:sp>
      <xdr:nvSpPr>
        <xdr:cNvPr id="44" name="Rectangle 49"/>
        <xdr:cNvSpPr>
          <a:spLocks/>
        </xdr:cNvSpPr>
      </xdr:nvSpPr>
      <xdr:spPr>
        <a:xfrm>
          <a:off x="4762500" y="7058025"/>
          <a:ext cx="4438650" cy="6153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47</xdr:row>
      <xdr:rowOff>0</xdr:rowOff>
    </xdr:from>
    <xdr:to>
      <xdr:col>5</xdr:col>
      <xdr:colOff>1323975</xdr:colOff>
      <xdr:row>61</xdr:row>
      <xdr:rowOff>123825</xdr:rowOff>
    </xdr:to>
    <xdr:sp>
      <xdr:nvSpPr>
        <xdr:cNvPr id="45" name="Rectangle 50"/>
        <xdr:cNvSpPr>
          <a:spLocks/>
        </xdr:cNvSpPr>
      </xdr:nvSpPr>
      <xdr:spPr>
        <a:xfrm>
          <a:off x="4895850" y="10229850"/>
          <a:ext cx="13239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28</xdr:row>
      <xdr:rowOff>123825</xdr:rowOff>
    </xdr:from>
    <xdr:to>
      <xdr:col>9</xdr:col>
      <xdr:colOff>561975</xdr:colOff>
      <xdr:row>43</xdr:row>
      <xdr:rowOff>66675</xdr:rowOff>
    </xdr:to>
    <xdr:sp>
      <xdr:nvSpPr>
        <xdr:cNvPr id="46" name="Rectangle 51"/>
        <xdr:cNvSpPr>
          <a:spLocks/>
        </xdr:cNvSpPr>
      </xdr:nvSpPr>
      <xdr:spPr>
        <a:xfrm>
          <a:off x="7753350" y="7277100"/>
          <a:ext cx="12858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304800</xdr:colOff>
      <xdr:row>49</xdr:row>
      <xdr:rowOff>47625</xdr:rowOff>
    </xdr:from>
    <xdr:to>
      <xdr:col>5</xdr:col>
      <xdr:colOff>485775</xdr:colOff>
      <xdr:row>49</xdr:row>
      <xdr:rowOff>47625</xdr:rowOff>
    </xdr:to>
    <xdr:sp>
      <xdr:nvSpPr>
        <xdr:cNvPr id="47" name="Line 52"/>
        <xdr:cNvSpPr>
          <a:spLocks/>
        </xdr:cNvSpPr>
      </xdr:nvSpPr>
      <xdr:spPr>
        <a:xfrm>
          <a:off x="5200650" y="10601325"/>
          <a:ext cx="18097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304800</xdr:colOff>
      <xdr:row>46</xdr:row>
      <xdr:rowOff>85725</xdr:rowOff>
    </xdr:from>
    <xdr:to>
      <xdr:col>5</xdr:col>
      <xdr:colOff>304800</xdr:colOff>
      <xdr:row>49</xdr:row>
      <xdr:rowOff>38100</xdr:rowOff>
    </xdr:to>
    <xdr:sp>
      <xdr:nvSpPr>
        <xdr:cNvPr id="48" name="Line 53"/>
        <xdr:cNvSpPr>
          <a:spLocks/>
        </xdr:cNvSpPr>
      </xdr:nvSpPr>
      <xdr:spPr>
        <a:xfrm flipH="1" flipV="1">
          <a:off x="5200650" y="10153650"/>
          <a:ext cx="0" cy="4381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66675</xdr:colOff>
      <xdr:row>45</xdr:row>
      <xdr:rowOff>76200</xdr:rowOff>
    </xdr:from>
    <xdr:to>
      <xdr:col>8</xdr:col>
      <xdr:colOff>47625</xdr:colOff>
      <xdr:row>45</xdr:row>
      <xdr:rowOff>85725</xdr:rowOff>
    </xdr:to>
    <xdr:sp>
      <xdr:nvSpPr>
        <xdr:cNvPr id="49" name="Line 54"/>
        <xdr:cNvSpPr>
          <a:spLocks/>
        </xdr:cNvSpPr>
      </xdr:nvSpPr>
      <xdr:spPr>
        <a:xfrm flipV="1">
          <a:off x="4962525" y="9982200"/>
          <a:ext cx="29527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57150</xdr:colOff>
      <xdr:row>45</xdr:row>
      <xdr:rowOff>85725</xdr:rowOff>
    </xdr:from>
    <xdr:to>
      <xdr:col>5</xdr:col>
      <xdr:colOff>76200</xdr:colOff>
      <xdr:row>60</xdr:row>
      <xdr:rowOff>123825</xdr:rowOff>
    </xdr:to>
    <xdr:sp>
      <xdr:nvSpPr>
        <xdr:cNvPr id="50" name="Line 55"/>
        <xdr:cNvSpPr>
          <a:spLocks/>
        </xdr:cNvSpPr>
      </xdr:nvSpPr>
      <xdr:spPr>
        <a:xfrm flipH="1" flipV="1">
          <a:off x="4953000" y="9991725"/>
          <a:ext cx="19050" cy="2466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85725</xdr:colOff>
      <xdr:row>60</xdr:row>
      <xdr:rowOff>133350</xdr:rowOff>
    </xdr:from>
    <xdr:to>
      <xdr:col>5</xdr:col>
      <xdr:colOff>266700</xdr:colOff>
      <xdr:row>60</xdr:row>
      <xdr:rowOff>133350</xdr:rowOff>
    </xdr:to>
    <xdr:sp>
      <xdr:nvSpPr>
        <xdr:cNvPr id="51" name="Line 56"/>
        <xdr:cNvSpPr>
          <a:spLocks/>
        </xdr:cNvSpPr>
      </xdr:nvSpPr>
      <xdr:spPr>
        <a:xfrm>
          <a:off x="4981575" y="12468225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314325</xdr:colOff>
      <xdr:row>46</xdr:row>
      <xdr:rowOff>76200</xdr:rowOff>
    </xdr:from>
    <xdr:to>
      <xdr:col>8</xdr:col>
      <xdr:colOff>247650</xdr:colOff>
      <xdr:row>46</xdr:row>
      <xdr:rowOff>85725</xdr:rowOff>
    </xdr:to>
    <xdr:sp>
      <xdr:nvSpPr>
        <xdr:cNvPr id="52" name="Line 57"/>
        <xdr:cNvSpPr>
          <a:spLocks/>
        </xdr:cNvSpPr>
      </xdr:nvSpPr>
      <xdr:spPr>
        <a:xfrm>
          <a:off x="5210175" y="10144125"/>
          <a:ext cx="2905125" cy="95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247650</xdr:colOff>
      <xdr:row>42</xdr:row>
      <xdr:rowOff>47625</xdr:rowOff>
    </xdr:from>
    <xdr:to>
      <xdr:col>8</xdr:col>
      <xdr:colOff>257175</xdr:colOff>
      <xdr:row>46</xdr:row>
      <xdr:rowOff>76200</xdr:rowOff>
    </xdr:to>
    <xdr:sp>
      <xdr:nvSpPr>
        <xdr:cNvPr id="53" name="Line 58"/>
        <xdr:cNvSpPr>
          <a:spLocks/>
        </xdr:cNvSpPr>
      </xdr:nvSpPr>
      <xdr:spPr>
        <a:xfrm flipV="1">
          <a:off x="8115300" y="9467850"/>
          <a:ext cx="9525" cy="6762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31</xdr:row>
      <xdr:rowOff>142875</xdr:rowOff>
    </xdr:from>
    <xdr:to>
      <xdr:col>8</xdr:col>
      <xdr:colOff>28575</xdr:colOff>
      <xdr:row>45</xdr:row>
      <xdr:rowOff>85725</xdr:rowOff>
    </xdr:to>
    <xdr:sp>
      <xdr:nvSpPr>
        <xdr:cNvPr id="54" name="Line 59"/>
        <xdr:cNvSpPr>
          <a:spLocks/>
        </xdr:cNvSpPr>
      </xdr:nvSpPr>
      <xdr:spPr>
        <a:xfrm flipV="1">
          <a:off x="7896225" y="7781925"/>
          <a:ext cx="0" cy="2209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31</xdr:row>
      <xdr:rowOff>152400</xdr:rowOff>
    </xdr:from>
    <xdr:to>
      <xdr:col>8</xdr:col>
      <xdr:colOff>209550</xdr:colOff>
      <xdr:row>31</xdr:row>
      <xdr:rowOff>152400</xdr:rowOff>
    </xdr:to>
    <xdr:sp>
      <xdr:nvSpPr>
        <xdr:cNvPr id="55" name="Line 60"/>
        <xdr:cNvSpPr>
          <a:spLocks/>
        </xdr:cNvSpPr>
      </xdr:nvSpPr>
      <xdr:spPr>
        <a:xfrm>
          <a:off x="7896225" y="7791450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247650</xdr:colOff>
      <xdr:row>42</xdr:row>
      <xdr:rowOff>47625</xdr:rowOff>
    </xdr:from>
    <xdr:to>
      <xdr:col>8</xdr:col>
      <xdr:colOff>428625</xdr:colOff>
      <xdr:row>42</xdr:row>
      <xdr:rowOff>47625</xdr:rowOff>
    </xdr:to>
    <xdr:sp>
      <xdr:nvSpPr>
        <xdr:cNvPr id="56" name="Line 61"/>
        <xdr:cNvSpPr>
          <a:spLocks/>
        </xdr:cNvSpPr>
      </xdr:nvSpPr>
      <xdr:spPr>
        <a:xfrm>
          <a:off x="8115300" y="9467850"/>
          <a:ext cx="18097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1724025</xdr:colOff>
      <xdr:row>47</xdr:row>
      <xdr:rowOff>104775</xdr:rowOff>
    </xdr:from>
    <xdr:to>
      <xdr:col>7</xdr:col>
      <xdr:colOff>247650</xdr:colOff>
      <xdr:row>48</xdr:row>
      <xdr:rowOff>123825</xdr:rowOff>
    </xdr:to>
    <xdr:sp>
      <xdr:nvSpPr>
        <xdr:cNvPr id="57" name="TextBox 62"/>
        <xdr:cNvSpPr txBox="1">
          <a:spLocks noChangeArrowheads="1"/>
        </xdr:cNvSpPr>
      </xdr:nvSpPr>
      <xdr:spPr>
        <a:xfrm>
          <a:off x="6619875" y="1033462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1</a:t>
          </a:r>
        </a:p>
      </xdr:txBody>
    </xdr:sp>
    <xdr:clientData/>
  </xdr:twoCellAnchor>
  <xdr:twoCellAnchor editAs="absolute">
    <xdr:from>
      <xdr:col>5</xdr:col>
      <xdr:colOff>1514475</xdr:colOff>
      <xdr:row>42</xdr:row>
      <xdr:rowOff>133350</xdr:rowOff>
    </xdr:from>
    <xdr:to>
      <xdr:col>7</xdr:col>
      <xdr:colOff>28575</xdr:colOff>
      <xdr:row>43</xdr:row>
      <xdr:rowOff>152400</xdr:rowOff>
    </xdr:to>
    <xdr:sp>
      <xdr:nvSpPr>
        <xdr:cNvPr id="58" name="TextBox 63"/>
        <xdr:cNvSpPr txBox="1">
          <a:spLocks noChangeArrowheads="1"/>
        </xdr:cNvSpPr>
      </xdr:nvSpPr>
      <xdr:spPr>
        <a:xfrm>
          <a:off x="6410325" y="9553575"/>
          <a:ext cx="876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cable Layer 2</a:t>
          </a:r>
        </a:p>
      </xdr:txBody>
    </xdr:sp>
    <xdr:clientData/>
  </xdr:twoCellAnchor>
  <xdr:twoCellAnchor editAs="absolute">
    <xdr:from>
      <xdr:col>6</xdr:col>
      <xdr:colOff>447675</xdr:colOff>
      <xdr:row>46</xdr:row>
      <xdr:rowOff>104775</xdr:rowOff>
    </xdr:from>
    <xdr:to>
      <xdr:col>7</xdr:col>
      <xdr:colOff>19050</xdr:colOff>
      <xdr:row>47</xdr:row>
      <xdr:rowOff>104775</xdr:rowOff>
    </xdr:to>
    <xdr:sp>
      <xdr:nvSpPr>
        <xdr:cNvPr id="59" name="Line 64"/>
        <xdr:cNvSpPr>
          <a:spLocks/>
        </xdr:cNvSpPr>
      </xdr:nvSpPr>
      <xdr:spPr>
        <a:xfrm flipV="1">
          <a:off x="7115175" y="1017270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44</xdr:row>
      <xdr:rowOff>0</xdr:rowOff>
    </xdr:from>
    <xdr:to>
      <xdr:col>6</xdr:col>
      <xdr:colOff>504825</xdr:colOff>
      <xdr:row>45</xdr:row>
      <xdr:rowOff>47625</xdr:rowOff>
    </xdr:to>
    <xdr:sp>
      <xdr:nvSpPr>
        <xdr:cNvPr id="60" name="Line 65"/>
        <xdr:cNvSpPr>
          <a:spLocks/>
        </xdr:cNvSpPr>
      </xdr:nvSpPr>
      <xdr:spPr>
        <a:xfrm>
          <a:off x="7019925" y="9744075"/>
          <a:ext cx="152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552450</xdr:colOff>
      <xdr:row>29</xdr:row>
      <xdr:rowOff>47625</xdr:rowOff>
    </xdr:from>
    <xdr:to>
      <xdr:col>9</xdr:col>
      <xdr:colOff>504825</xdr:colOff>
      <xdr:row>30</xdr:row>
      <xdr:rowOff>66675</xdr:rowOff>
    </xdr:to>
    <xdr:sp>
      <xdr:nvSpPr>
        <xdr:cNvPr id="61" name="TextBox 66"/>
        <xdr:cNvSpPr txBox="1">
          <a:spLocks noChangeArrowheads="1"/>
        </xdr:cNvSpPr>
      </xdr:nvSpPr>
      <xdr:spPr>
        <a:xfrm>
          <a:off x="7810500" y="7362825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LV rack in USA15</a:t>
          </a:r>
        </a:p>
      </xdr:txBody>
    </xdr:sp>
    <xdr:clientData/>
  </xdr:twoCellAnchor>
  <xdr:twoCellAnchor editAs="absolute">
    <xdr:from>
      <xdr:col>5</xdr:col>
      <xdr:colOff>171450</xdr:colOff>
      <xdr:row>50</xdr:row>
      <xdr:rowOff>85725</xdr:rowOff>
    </xdr:from>
    <xdr:to>
      <xdr:col>5</xdr:col>
      <xdr:colOff>1228725</xdr:colOff>
      <xdr:row>55</xdr:row>
      <xdr:rowOff>47625</xdr:rowOff>
    </xdr:to>
    <xdr:sp>
      <xdr:nvSpPr>
        <xdr:cNvPr id="62" name="TextBox 67"/>
        <xdr:cNvSpPr txBox="1">
          <a:spLocks noChangeArrowheads="1"/>
        </xdr:cNvSpPr>
      </xdr:nvSpPr>
      <xdr:spPr>
        <a:xfrm>
          <a:off x="5067300" y="10801350"/>
          <a:ext cx="1057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PP3 rack in UX15,
Cables routed through top of rack</a:t>
          </a:r>
        </a:p>
      </xdr:txBody>
    </xdr:sp>
    <xdr:clientData/>
  </xdr:twoCellAnchor>
  <xdr:twoCellAnchor editAs="absolute">
    <xdr:from>
      <xdr:col>7</xdr:col>
      <xdr:colOff>152400</xdr:colOff>
      <xdr:row>54</xdr:row>
      <xdr:rowOff>152400</xdr:rowOff>
    </xdr:from>
    <xdr:to>
      <xdr:col>9</xdr:col>
      <xdr:colOff>628650</xdr:colOff>
      <xdr:row>64</xdr:row>
      <xdr:rowOff>104775</xdr:rowOff>
    </xdr:to>
    <xdr:sp>
      <xdr:nvSpPr>
        <xdr:cNvPr id="63" name="TextBox 68"/>
        <xdr:cNvSpPr txBox="1">
          <a:spLocks noChangeArrowheads="1"/>
        </xdr:cNvSpPr>
      </xdr:nvSpPr>
      <xdr:spPr>
        <a:xfrm>
          <a:off x="7410450" y="11515725"/>
          <a:ext cx="16954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Fig 2. Cable layout between the racks
Y.51-23.X8 - Y.26-11.A2
Y.53-23.X8 - Y.27-11.A2
Y.51-26.X5 - Y.29-11.A2
Y.53-26.X5 - Y.29-11.A2
Y.53-26.X5 - Y.28-11.A2
Y.52-25.X2 - Y.25-11.A2
</a:t>
          </a:r>
        </a:p>
      </xdr:txBody>
    </xdr:sp>
    <xdr:clientData/>
  </xdr:twoCellAnchor>
  <xdr:twoCellAnchor editAs="absolute">
    <xdr:from>
      <xdr:col>5</xdr:col>
      <xdr:colOff>285750</xdr:colOff>
      <xdr:row>31</xdr:row>
      <xdr:rowOff>85725</xdr:rowOff>
    </xdr:from>
    <xdr:to>
      <xdr:col>7</xdr:col>
      <xdr:colOff>104775</xdr:colOff>
      <xdr:row>34</xdr:row>
      <xdr:rowOff>142875</xdr:rowOff>
    </xdr:to>
    <xdr:sp>
      <xdr:nvSpPr>
        <xdr:cNvPr id="64" name="TextBox 69"/>
        <xdr:cNvSpPr txBox="1">
          <a:spLocks noChangeArrowheads="1"/>
        </xdr:cNvSpPr>
      </xdr:nvSpPr>
      <xdr:spPr>
        <a:xfrm>
          <a:off x="5181600" y="7724775"/>
          <a:ext cx="21812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Length of cables in layer 2 is
 up to 3.5m longer than the length in layer 1</a:t>
          </a:r>
        </a:p>
      </xdr:txBody>
    </xdr:sp>
    <xdr:clientData/>
  </xdr:twoCellAnchor>
  <xdr:twoCellAnchor editAs="absolute">
    <xdr:from>
      <xdr:col>5</xdr:col>
      <xdr:colOff>581025</xdr:colOff>
      <xdr:row>66</xdr:row>
      <xdr:rowOff>19050</xdr:rowOff>
    </xdr:from>
    <xdr:to>
      <xdr:col>11</xdr:col>
      <xdr:colOff>209550</xdr:colOff>
      <xdr:row>104</xdr:row>
      <xdr:rowOff>19050</xdr:rowOff>
    </xdr:to>
    <xdr:grpSp>
      <xdr:nvGrpSpPr>
        <xdr:cNvPr id="65" name="Group 171"/>
        <xdr:cNvGrpSpPr>
          <a:grpSpLocks/>
        </xdr:cNvGrpSpPr>
      </xdr:nvGrpSpPr>
      <xdr:grpSpPr>
        <a:xfrm>
          <a:off x="5476875" y="13325475"/>
          <a:ext cx="4467225" cy="6153150"/>
          <a:chOff x="748" y="1657"/>
          <a:chExt cx="595" cy="836"/>
        </a:xfrm>
        <a:solidFill>
          <a:srgbClr val="FFFFFF"/>
        </a:solidFill>
      </xdr:grpSpPr>
      <xdr:sp>
        <xdr:nvSpPr>
          <xdr:cNvPr id="66" name="Rectangle 115"/>
          <xdr:cNvSpPr>
            <a:spLocks/>
          </xdr:cNvSpPr>
        </xdr:nvSpPr>
        <xdr:spPr>
          <a:xfrm>
            <a:off x="748" y="1657"/>
            <a:ext cx="595" cy="83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116"/>
          <xdr:cNvSpPr>
            <a:spLocks/>
          </xdr:cNvSpPr>
        </xdr:nvSpPr>
        <xdr:spPr>
          <a:xfrm>
            <a:off x="768" y="2089"/>
            <a:ext cx="178" cy="3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17"/>
          <xdr:cNvSpPr>
            <a:spLocks/>
          </xdr:cNvSpPr>
        </xdr:nvSpPr>
        <xdr:spPr>
          <a:xfrm>
            <a:off x="1150" y="1686"/>
            <a:ext cx="171" cy="3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18"/>
          <xdr:cNvSpPr>
            <a:spLocks/>
          </xdr:cNvSpPr>
        </xdr:nvSpPr>
        <xdr:spPr>
          <a:xfrm>
            <a:off x="808" y="2140"/>
            <a:ext cx="24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19"/>
          <xdr:cNvSpPr>
            <a:spLocks/>
          </xdr:cNvSpPr>
        </xdr:nvSpPr>
        <xdr:spPr>
          <a:xfrm flipH="1" flipV="1">
            <a:off x="808" y="2078"/>
            <a:ext cx="0" cy="6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20"/>
          <xdr:cNvSpPr>
            <a:spLocks/>
          </xdr:cNvSpPr>
        </xdr:nvSpPr>
        <xdr:spPr>
          <a:xfrm>
            <a:off x="776" y="2055"/>
            <a:ext cx="249" cy="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21"/>
          <xdr:cNvSpPr>
            <a:spLocks/>
          </xdr:cNvSpPr>
        </xdr:nvSpPr>
        <xdr:spPr>
          <a:xfrm flipH="1" flipV="1">
            <a:off x="776" y="2056"/>
            <a:ext cx="2" cy="33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2"/>
          <xdr:cNvSpPr>
            <a:spLocks/>
          </xdr:cNvSpPr>
        </xdr:nvSpPr>
        <xdr:spPr>
          <a:xfrm>
            <a:off x="776" y="2391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23"/>
          <xdr:cNvSpPr>
            <a:spLocks/>
          </xdr:cNvSpPr>
        </xdr:nvSpPr>
        <xdr:spPr>
          <a:xfrm flipV="1">
            <a:off x="809" y="2078"/>
            <a:ext cx="220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24"/>
          <xdr:cNvSpPr>
            <a:spLocks/>
          </xdr:cNvSpPr>
        </xdr:nvSpPr>
        <xdr:spPr>
          <a:xfrm flipH="1" flipV="1">
            <a:off x="1303" y="1760"/>
            <a:ext cx="2" cy="31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25"/>
          <xdr:cNvSpPr>
            <a:spLocks/>
          </xdr:cNvSpPr>
        </xdr:nvSpPr>
        <xdr:spPr>
          <a:xfrm flipV="1">
            <a:off x="1282" y="1968"/>
            <a:ext cx="0" cy="8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26"/>
          <xdr:cNvSpPr>
            <a:spLocks/>
          </xdr:cNvSpPr>
        </xdr:nvSpPr>
        <xdr:spPr>
          <a:xfrm>
            <a:off x="1259" y="1969"/>
            <a:ext cx="24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7"/>
          <xdr:cNvSpPr>
            <a:spLocks/>
          </xdr:cNvSpPr>
        </xdr:nvSpPr>
        <xdr:spPr>
          <a:xfrm>
            <a:off x="1282" y="1759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Box 128"/>
          <xdr:cNvSpPr txBox="1">
            <a:spLocks noChangeArrowheads="1"/>
          </xdr:cNvSpPr>
        </xdr:nvSpPr>
        <xdr:spPr>
          <a:xfrm>
            <a:off x="998" y="2101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80" name="TextBox 129"/>
          <xdr:cNvSpPr txBox="1">
            <a:spLocks noChangeArrowheads="1"/>
          </xdr:cNvSpPr>
        </xdr:nvSpPr>
        <xdr:spPr>
          <a:xfrm>
            <a:off x="1002" y="1997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81" name="Line 130"/>
          <xdr:cNvSpPr>
            <a:spLocks/>
          </xdr:cNvSpPr>
        </xdr:nvSpPr>
        <xdr:spPr>
          <a:xfrm flipH="1" flipV="1">
            <a:off x="1005" y="2080"/>
            <a:ext cx="17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31"/>
          <xdr:cNvSpPr>
            <a:spLocks/>
          </xdr:cNvSpPr>
        </xdr:nvSpPr>
        <xdr:spPr>
          <a:xfrm flipH="1">
            <a:off x="993" y="2023"/>
            <a:ext cx="61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Box 132"/>
          <xdr:cNvSpPr txBox="1">
            <a:spLocks noChangeArrowheads="1"/>
          </xdr:cNvSpPr>
        </xdr:nvSpPr>
        <xdr:spPr>
          <a:xfrm>
            <a:off x="1158" y="1697"/>
            <a:ext cx="157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USA15</a:t>
            </a:r>
          </a:p>
        </xdr:txBody>
      </xdr:sp>
      <xdr:sp>
        <xdr:nvSpPr>
          <xdr:cNvPr id="84" name="TextBox 133"/>
          <xdr:cNvSpPr txBox="1">
            <a:spLocks noChangeArrowheads="1"/>
          </xdr:cNvSpPr>
        </xdr:nvSpPr>
        <xdr:spPr>
          <a:xfrm>
            <a:off x="788" y="2166"/>
            <a:ext cx="143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UX15,
Cables routed through top of rack</a:t>
            </a:r>
          </a:p>
        </xdr:txBody>
      </xdr:sp>
      <xdr:sp>
        <xdr:nvSpPr>
          <xdr:cNvPr id="85" name="TextBox 134"/>
          <xdr:cNvSpPr txBox="1">
            <a:spLocks noChangeArrowheads="1"/>
          </xdr:cNvSpPr>
        </xdr:nvSpPr>
        <xdr:spPr>
          <a:xfrm>
            <a:off x="1093" y="2321"/>
            <a:ext cx="226" cy="1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4. Cable layout between the racks:
Y.52-23.X8 - Y.22-14.A2
Y.51-26.X5 - Y.23-14.A2
</a:t>
            </a:r>
          </a:p>
        </xdr:txBody>
      </xdr:sp>
      <xdr:sp>
        <xdr:nvSpPr>
          <xdr:cNvPr id="86" name="Line 136"/>
          <xdr:cNvSpPr>
            <a:spLocks/>
          </xdr:cNvSpPr>
        </xdr:nvSpPr>
        <xdr:spPr>
          <a:xfrm flipV="1">
            <a:off x="1079" y="2053"/>
            <a:ext cx="204" cy="1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37"/>
          <xdr:cNvSpPr>
            <a:spLocks/>
          </xdr:cNvSpPr>
        </xdr:nvSpPr>
        <xdr:spPr>
          <a:xfrm flipV="1">
            <a:off x="1086" y="2075"/>
            <a:ext cx="221" cy="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38"/>
          <xdr:cNvSpPr>
            <a:spLocks/>
          </xdr:cNvSpPr>
        </xdr:nvSpPr>
        <xdr:spPr>
          <a:xfrm flipV="1">
            <a:off x="1026" y="2053"/>
            <a:ext cx="56" cy="26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39"/>
          <xdr:cNvSpPr>
            <a:spLocks/>
          </xdr:cNvSpPr>
        </xdr:nvSpPr>
        <xdr:spPr>
          <a:xfrm>
            <a:off x="1019" y="2054"/>
            <a:ext cx="71" cy="2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40"/>
          <xdr:cNvSpPr>
            <a:spLocks/>
          </xdr:cNvSpPr>
        </xdr:nvSpPr>
        <xdr:spPr>
          <a:xfrm flipV="1">
            <a:off x="1110" y="2056"/>
            <a:ext cx="25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41"/>
          <xdr:cNvSpPr>
            <a:spLocks/>
          </xdr:cNvSpPr>
        </xdr:nvSpPr>
        <xdr:spPr>
          <a:xfrm>
            <a:off x="1106" y="2022"/>
            <a:ext cx="102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Box 142"/>
          <xdr:cNvSpPr txBox="1">
            <a:spLocks noChangeArrowheads="1"/>
          </xdr:cNvSpPr>
        </xdr:nvSpPr>
        <xdr:spPr>
          <a:xfrm>
            <a:off x="802" y="1724"/>
            <a:ext cx="294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Length of cables in layer 2 is
 up to 3.5m longer than the length in layer 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114300</xdr:rowOff>
    </xdr:from>
    <xdr:to>
      <xdr:col>21</xdr:col>
      <xdr:colOff>266700</xdr:colOff>
      <xdr:row>48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52425" y="1323975"/>
          <a:ext cx="6896100" cy="8610600"/>
          <a:chOff x="48" y="174"/>
          <a:chExt cx="940" cy="113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rot="16200000">
            <a:off x="148" y="800"/>
            <a:ext cx="96" cy="294"/>
          </a:xfrm>
          <a:prstGeom prst="bentConnector3">
            <a:avLst>
              <a:gd name="adj1" fmla="val 100000"/>
              <a:gd name="adj2" fmla="val -1191893"/>
              <a:gd name="adj3" fmla="val -49564"/>
            </a:avLst>
          </a:prstGeom>
          <a:noFill/>
          <a:ln w="25400" cmpd="sng">
            <a:solidFill>
              <a:srgbClr val="FF99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16200000">
            <a:off x="93" y="711"/>
            <a:ext cx="144" cy="386"/>
          </a:xfrm>
          <a:prstGeom prst="bentConnector3">
            <a:avLst>
              <a:gd name="adj1" fmla="val 100000"/>
              <a:gd name="adj2" fmla="val -721740"/>
              <a:gd name="adj3" fmla="val -21657"/>
            </a:avLst>
          </a:prstGeom>
          <a:noFill/>
          <a:ln w="25400" cmpd="sng">
            <a:solidFill>
              <a:srgbClr val="990099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386" y="778"/>
            <a:ext cx="3" cy="340"/>
          </a:xfrm>
          <a:prstGeom prst="straightConnector1">
            <a:avLst/>
          </a:prstGeom>
          <a:noFill/>
          <a:ln w="2540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rot="16200000">
            <a:off x="340" y="776"/>
            <a:ext cx="192" cy="338"/>
          </a:xfrm>
          <a:prstGeom prst="bentConnector3">
            <a:avLst>
              <a:gd name="adj1" fmla="val 100000"/>
              <a:gd name="adj2" fmla="val -606754"/>
              <a:gd name="adj3" fmla="val -98865"/>
            </a:avLst>
          </a:prstGeom>
          <a:noFill/>
          <a:ln w="25400" cmpd="sng">
            <a:solidFill>
              <a:srgbClr val="00008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6200000">
            <a:off x="533" y="913"/>
            <a:ext cx="34" cy="222"/>
          </a:xfrm>
          <a:prstGeom prst="bentConnector3">
            <a:avLst>
              <a:gd name="adj1" fmla="val 70148"/>
              <a:gd name="adj2" fmla="val -3519231"/>
              <a:gd name="adj3" fmla="val -215606"/>
            </a:avLst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H="1" flipV="1">
            <a:off x="565" y="913"/>
            <a:ext cx="2" cy="222"/>
          </a:xfrm>
          <a:prstGeom prst="straightConnector1">
            <a:avLst/>
          </a:prstGeom>
          <a:noFill/>
          <a:ln w="25400" cmpd="sng">
            <a:solidFill>
              <a:srgbClr val="FF66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rot="16200000">
            <a:off x="327" y="845"/>
            <a:ext cx="0" cy="270"/>
          </a:xfrm>
          <a:prstGeom prst="straightConnector1">
            <a:avLst>
              <a:gd name="adj1" fmla="val -169430"/>
              <a:gd name="adj2" fmla="val -50004"/>
              <a:gd name="adj3" fmla="val -169430"/>
            </a:avLst>
          </a:prstGeom>
          <a:noFill/>
          <a:ln w="25400" cmpd="sng">
            <a:solidFill>
              <a:srgbClr val="3366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flipH="1" flipV="1">
            <a:off x="585" y="821"/>
            <a:ext cx="2" cy="314"/>
          </a:xfrm>
          <a:prstGeom prst="straightConnector1">
            <a:avLst/>
          </a:prstGeom>
          <a:noFill/>
          <a:ln w="25400" cmpd="sng">
            <a:solidFill>
              <a:srgbClr val="8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 rot="5400000" flipH="1">
            <a:off x="365" y="810"/>
            <a:ext cx="610" cy="90"/>
          </a:xfrm>
          <a:prstGeom prst="bentConnector3">
            <a:avLst>
              <a:gd name="adj1" fmla="val 99995"/>
              <a:gd name="adj2" fmla="val 1355074"/>
              <a:gd name="adj3" fmla="val -114078"/>
            </a:avLst>
          </a:prstGeom>
          <a:noFill/>
          <a:ln w="25400" cmpd="sng">
            <a:solidFill>
              <a:srgbClr val="00808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rot="5400000" flipH="1">
            <a:off x="358" y="775"/>
            <a:ext cx="562" cy="210"/>
          </a:xfrm>
          <a:prstGeom prst="bentConnector3">
            <a:avLst>
              <a:gd name="adj1" fmla="val 100250"/>
              <a:gd name="adj2" fmla="val 553537"/>
              <a:gd name="adj3" fmla="val -132574"/>
            </a:avLst>
          </a:prstGeom>
          <a:noFill/>
          <a:ln w="25400" cmpd="sng">
            <a:solidFill>
              <a:srgbClr val="00CC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16200000">
            <a:off x="340" y="322"/>
            <a:ext cx="45" cy="253"/>
          </a:xfrm>
          <a:prstGeom prst="bentConnector3">
            <a:avLst>
              <a:gd name="adj1" fmla="val 57550"/>
              <a:gd name="adj2" fmla="val -1348569"/>
              <a:gd name="adj3" fmla="val -131000"/>
            </a:avLst>
          </a:prstGeom>
          <a:noFill/>
          <a:ln w="25400" cmpd="sng">
            <a:solidFill>
              <a:srgbClr val="8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rot="16200000">
            <a:off x="589" y="325"/>
            <a:ext cx="83" cy="409"/>
          </a:xfrm>
          <a:prstGeom prst="bentConnector3">
            <a:avLst>
              <a:gd name="adj1" fmla="val 66078"/>
              <a:gd name="adj2" fmla="val -935939"/>
              <a:gd name="adj3" fmla="val -139694"/>
            </a:avLst>
          </a:prstGeom>
          <a:noFill/>
          <a:ln w="25400" cmpd="sng">
            <a:solidFill>
              <a:srgbClr val="0000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rot="16200000">
            <a:off x="638" y="326"/>
            <a:ext cx="135" cy="453"/>
          </a:xfrm>
          <a:prstGeom prst="bentConnector3">
            <a:avLst>
              <a:gd name="adj1" fmla="val 57768"/>
              <a:gd name="adj2" fmla="val -610578"/>
              <a:gd name="adj3" fmla="val -136666"/>
            </a:avLst>
          </a:prstGeom>
          <a:noFill/>
          <a:ln w="25400" cmpd="sng">
            <a:solidFill>
              <a:srgbClr val="00008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rot="16200000">
            <a:off x="536" y="180"/>
            <a:ext cx="0" cy="421"/>
          </a:xfrm>
          <a:prstGeom prst="straightConnector1">
            <a:avLst>
              <a:gd name="adj1" fmla="val -173652"/>
              <a:gd name="adj2" fmla="val -50004"/>
              <a:gd name="adj3" fmla="val -173652"/>
            </a:avLst>
          </a:prstGeom>
          <a:noFill/>
          <a:ln w="25400" cmpd="sng">
            <a:solidFill>
              <a:srgbClr val="00CC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16200000" flipH="1">
            <a:off x="148" y="174"/>
            <a:ext cx="179" cy="668"/>
          </a:xfrm>
          <a:prstGeom prst="bentConnector3">
            <a:avLst>
              <a:gd name="adj1" fmla="val 67402"/>
              <a:gd name="adj2" fmla="val 111592"/>
              <a:gd name="adj3" fmla="val -21430"/>
            </a:avLst>
          </a:prstGeom>
          <a:noFill/>
          <a:ln w="25400" cmpd="sng">
            <a:solidFill>
              <a:srgbClr val="3366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rot="5400000">
            <a:off x="348" y="450"/>
            <a:ext cx="640" cy="105"/>
          </a:xfrm>
          <a:prstGeom prst="bentConnector3">
            <a:avLst>
              <a:gd name="adj1" fmla="val 47736"/>
              <a:gd name="adj2" fmla="val -198763"/>
              <a:gd name="adj3" fmla="val -109037"/>
            </a:avLst>
          </a:prstGeom>
          <a:noFill/>
          <a:ln w="25400" cmpd="sng">
            <a:solidFill>
              <a:srgbClr val="8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rot="5400000" flipH="1">
            <a:off x="294" y="331"/>
            <a:ext cx="371" cy="74"/>
          </a:xfrm>
          <a:prstGeom prst="bentConnector3">
            <a:avLst>
              <a:gd name="adj1" fmla="val 32990"/>
              <a:gd name="adj2" fmla="val 798245"/>
              <a:gd name="adj3" fmla="val -135375"/>
            </a:avLst>
          </a:prstGeom>
          <a:noFill/>
          <a:ln w="25400" cmpd="sng">
            <a:solidFill>
              <a:srgbClr val="339966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rot="16200000">
            <a:off x="284" y="320"/>
            <a:ext cx="294" cy="440"/>
          </a:xfrm>
          <a:prstGeom prst="bentConnector3">
            <a:avLst>
              <a:gd name="adj1" fmla="val 80856"/>
              <a:gd name="adj2" fmla="val -273129"/>
              <a:gd name="adj3" fmla="val -62569"/>
            </a:avLst>
          </a:prstGeom>
          <a:noFill/>
          <a:ln w="25400" cmpd="sng">
            <a:solidFill>
              <a:srgbClr val="CC66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 rot="16200000">
            <a:off x="240" y="320"/>
            <a:ext cx="244" cy="391"/>
          </a:xfrm>
          <a:prstGeom prst="bentConnector3">
            <a:avLst>
              <a:gd name="adj1" fmla="val 85185"/>
              <a:gd name="adj2" fmla="val -309041"/>
              <a:gd name="adj3" fmla="val -59486"/>
            </a:avLst>
          </a:prstGeom>
          <a:noFill/>
          <a:ln w="25400" cmpd="sng">
            <a:solidFill>
              <a:srgbClr val="990099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rot="16200000" flipH="1">
            <a:off x="48" y="189"/>
            <a:ext cx="192" cy="611"/>
          </a:xfrm>
          <a:prstGeom prst="bentConnector3">
            <a:avLst>
              <a:gd name="adj1" fmla="val 100000"/>
              <a:gd name="adj2" fmla="val 112162"/>
              <a:gd name="adj3" fmla="val -7611"/>
            </a:avLst>
          </a:prstGeom>
          <a:noFill/>
          <a:ln w="25400" cmpd="sng">
            <a:solidFill>
              <a:srgbClr val="FF99FF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363" y="1116"/>
            <a:ext cx="31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390" y="1116"/>
            <a:ext cx="2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376" y="1118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315" y="1116"/>
            <a:ext cx="3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342" y="1116"/>
            <a:ext cx="2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328" y="1118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507" y="1139"/>
            <a:ext cx="34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536" y="1139"/>
            <a:ext cx="2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521" y="1139"/>
            <a:ext cx="3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555" y="1140"/>
            <a:ext cx="3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574" y="1137"/>
            <a:ext cx="21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102" y="1097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16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79" y="1097"/>
            <a:ext cx="2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5" name="TextBox 35"/>
          <xdr:cNvSpPr txBox="1">
            <a:spLocks noChangeArrowheads="1"/>
          </xdr:cNvSpPr>
        </xdr:nvSpPr>
        <xdr:spPr>
          <a:xfrm>
            <a:off x="137" y="1094"/>
            <a:ext cx="2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724" y="1161"/>
            <a:ext cx="2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96</a:t>
            </a:r>
          </a:p>
        </xdr:txBody>
      </xdr:sp>
      <xdr:sp>
        <xdr:nvSpPr>
          <xdr:cNvPr id="37" name="TextBox 37"/>
          <xdr:cNvSpPr txBox="1">
            <a:spLocks noChangeArrowheads="1"/>
          </xdr:cNvSpPr>
        </xdr:nvSpPr>
        <xdr:spPr>
          <a:xfrm>
            <a:off x="703" y="1160"/>
            <a:ext cx="2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98" y="1220"/>
            <a:ext cx="0" cy="2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46" y="1219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577" y="1261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529" y="1261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38" y="1240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385" y="1240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722" y="1282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 rot="16200000">
            <a:off x="371" y="734"/>
            <a:ext cx="157" cy="380"/>
          </a:xfrm>
          <a:prstGeom prst="bentConnector3">
            <a:avLst>
              <a:gd name="adj1" fmla="val 99995"/>
              <a:gd name="adj2" fmla="val -742148"/>
              <a:gd name="adj3" fmla="val -95652"/>
            </a:avLst>
          </a:prstGeom>
          <a:noFill/>
          <a:ln w="25400" cmpd="sng">
            <a:solidFill>
              <a:srgbClr val="0000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Box 46"/>
          <xdr:cNvSpPr txBox="1">
            <a:spLocks noChangeArrowheads="1"/>
          </xdr:cNvSpPr>
        </xdr:nvSpPr>
        <xdr:spPr>
          <a:xfrm>
            <a:off x="181" y="1094"/>
            <a:ext cx="2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192</a:t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16200000">
            <a:off x="189" y="760"/>
            <a:ext cx="95" cy="333"/>
          </a:xfrm>
          <a:prstGeom prst="bentConnector3">
            <a:avLst>
              <a:gd name="adj1" fmla="val 101648"/>
              <a:gd name="adj2" fmla="val -1206847"/>
              <a:gd name="adj3" fmla="val -55939"/>
            </a:avLst>
          </a:prstGeom>
          <a:noFill/>
          <a:ln w="25400" cmpd="sng">
            <a:solidFill>
              <a:srgbClr val="CC66FF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V="1">
            <a:off x="189" y="1220"/>
            <a:ext cx="0" cy="2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 rot="16200000">
            <a:off x="567" y="188"/>
            <a:ext cx="58" cy="725"/>
          </a:xfrm>
          <a:prstGeom prst="bentConnector3">
            <a:avLst>
              <a:gd name="adj1" fmla="val 66333"/>
              <a:gd name="adj2" fmla="val -1648888"/>
              <a:gd name="adj3" fmla="val -75736"/>
            </a:avLst>
          </a:prstGeom>
          <a:noFill/>
          <a:ln w="25400" cmpd="sng">
            <a:solidFill>
              <a:srgbClr val="FF66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577" y="1261"/>
            <a:ext cx="0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 rot="16200000" flipH="1">
            <a:off x="337" y="580"/>
            <a:ext cx="179" cy="559"/>
          </a:xfrm>
          <a:prstGeom prst="bentConnector3">
            <a:avLst>
              <a:gd name="adj1" fmla="val -652"/>
              <a:gd name="adj2" fmla="val 344925"/>
              <a:gd name="adj3" fmla="val -58824"/>
            </a:avLst>
          </a:prstGeom>
          <a:noFill/>
          <a:ln w="2540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 flipV="1">
            <a:off x="106" y="1058"/>
            <a:ext cx="638" cy="36"/>
          </a:xfrm>
          <a:prstGeom prst="bentConnector3">
            <a:avLst>
              <a:gd name="adj1" fmla="val 268"/>
              <a:gd name="adj2" fmla="val 3006898"/>
              <a:gd name="adj3" fmla="val -16666"/>
            </a:avLst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350" y="1057"/>
            <a:ext cx="1" cy="61"/>
          </a:xfrm>
          <a:prstGeom prst="straightConnector1">
            <a:avLst/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 flipH="1">
            <a:off x="545" y="1058"/>
            <a:ext cx="2" cy="78"/>
          </a:xfrm>
          <a:prstGeom prst="straightConnector1">
            <a:avLst/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399" y="1061"/>
            <a:ext cx="0" cy="55"/>
          </a:xfrm>
          <a:prstGeom prst="straightConnector1">
            <a:avLst/>
          </a:prstGeom>
          <a:noFill/>
          <a:ln w="25400" cmpd="sng">
            <a:solidFill>
              <a:srgbClr val="00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22</xdr:row>
      <xdr:rowOff>152400</xdr:rowOff>
    </xdr:from>
    <xdr:to>
      <xdr:col>13</xdr:col>
      <xdr:colOff>219075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8553450" cy="3257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45</xdr:row>
      <xdr:rowOff>152400</xdr:rowOff>
    </xdr:from>
    <xdr:to>
      <xdr:col>7</xdr:col>
      <xdr:colOff>542925</xdr:colOff>
      <xdr:row>81</xdr:row>
      <xdr:rowOff>47625</xdr:rowOff>
    </xdr:to>
    <xdr:grpSp>
      <xdr:nvGrpSpPr>
        <xdr:cNvPr id="2" name="Group 124"/>
        <xdr:cNvGrpSpPr>
          <a:grpSpLocks/>
        </xdr:cNvGrpSpPr>
      </xdr:nvGrpSpPr>
      <xdr:grpSpPr>
        <a:xfrm>
          <a:off x="76200" y="9496425"/>
          <a:ext cx="5095875" cy="5724525"/>
          <a:chOff x="46" y="1319"/>
          <a:chExt cx="595" cy="777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46" y="1319"/>
            <a:ext cx="595" cy="77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5" y="1750"/>
            <a:ext cx="178" cy="3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448" y="1348"/>
            <a:ext cx="171" cy="3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05" y="1800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 flipV="1">
            <a:off x="105" y="1739"/>
            <a:ext cx="0" cy="6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V="1">
            <a:off x="73" y="1715"/>
            <a:ext cx="506" cy="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 flipV="1">
            <a:off x="73" y="1717"/>
            <a:ext cx="2" cy="33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74" y="2053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07" y="1738"/>
            <a:ext cx="498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 flipV="1">
            <a:off x="601" y="1422"/>
            <a:ext cx="2" cy="3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V="1">
            <a:off x="578" y="1629"/>
            <a:ext cx="0" cy="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557" y="1631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579" y="1421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7"/>
          <xdr:cNvSpPr txBox="1">
            <a:spLocks noChangeArrowheads="1"/>
          </xdr:cNvSpPr>
        </xdr:nvSpPr>
        <xdr:spPr>
          <a:xfrm>
            <a:off x="296" y="1763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269" y="1658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 flipV="1">
            <a:off x="363" y="1741"/>
            <a:ext cx="23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351" y="1684"/>
            <a:ext cx="2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1"/>
          <xdr:cNvSpPr txBox="1">
            <a:spLocks noChangeArrowheads="1"/>
          </xdr:cNvSpPr>
        </xdr:nvSpPr>
        <xdr:spPr>
          <a:xfrm>
            <a:off x="452" y="1359"/>
            <a:ext cx="157" cy="2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US15:
Y.05-14.S2
Y.12-15.S2
Y.11-15.S2
Y.10-15.S2
Y.12-15.S2
Y.11-15.S2</a:t>
            </a:r>
          </a:p>
        </xdr:txBody>
      </xdr:sp>
      <xdr:sp>
        <xdr:nvSpPr>
          <xdr:cNvPr id="21" name="TextBox 22"/>
          <xdr:cNvSpPr txBox="1">
            <a:spLocks noChangeArrowheads="1"/>
          </xdr:cNvSpPr>
        </xdr:nvSpPr>
        <xdr:spPr>
          <a:xfrm>
            <a:off x="86" y="1810"/>
            <a:ext cx="154" cy="2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racks in UX15,
Cables routed over the top of rack
Y.37-1.X6
Y.43-1.X6
Y.43-1.X6
Y.43-1.X6
Y.47-1.X6
Y.47-1.X6</a:t>
            </a:r>
          </a:p>
        </xdr:txBody>
      </xdr:sp>
      <xdr:sp>
        <xdr:nvSpPr>
          <xdr:cNvPr id="22" name="TextBox 42"/>
          <xdr:cNvSpPr txBox="1">
            <a:spLocks noChangeArrowheads="1"/>
          </xdr:cNvSpPr>
        </xdr:nvSpPr>
        <xdr:spPr>
          <a:xfrm>
            <a:off x="383" y="1949"/>
            <a:ext cx="226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1. Cable layout between the racks
</a:t>
            </a:r>
          </a:p>
        </xdr:txBody>
      </xdr:sp>
      <xdr:sp>
        <xdr:nvSpPr>
          <xdr:cNvPr id="23" name="TextBox 44"/>
          <xdr:cNvSpPr txBox="1">
            <a:spLocks noChangeArrowheads="1"/>
          </xdr:cNvSpPr>
        </xdr:nvSpPr>
        <xdr:spPr>
          <a:xfrm>
            <a:off x="103" y="1409"/>
            <a:ext cx="304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Length of cables in layer 1 is
 close to the length in layer 2</a:t>
            </a:r>
          </a:p>
        </xdr:txBody>
      </xdr:sp>
    </xdr:grpSp>
    <xdr:clientData/>
  </xdr:twoCellAnchor>
  <xdr:twoCellAnchor>
    <xdr:from>
      <xdr:col>0</xdr:col>
      <xdr:colOff>47625</xdr:colOff>
      <xdr:row>108</xdr:row>
      <xdr:rowOff>85725</xdr:rowOff>
    </xdr:from>
    <xdr:to>
      <xdr:col>8</xdr:col>
      <xdr:colOff>466725</xdr:colOff>
      <xdr:row>134</xdr:row>
      <xdr:rowOff>95250</xdr:rowOff>
    </xdr:to>
    <xdr:grpSp>
      <xdr:nvGrpSpPr>
        <xdr:cNvPr id="24" name="Group 128"/>
        <xdr:cNvGrpSpPr>
          <a:grpSpLocks/>
        </xdr:cNvGrpSpPr>
      </xdr:nvGrpSpPr>
      <xdr:grpSpPr>
        <a:xfrm>
          <a:off x="47625" y="19631025"/>
          <a:ext cx="5734050" cy="4219575"/>
          <a:chOff x="83" y="2758"/>
          <a:chExt cx="668" cy="574"/>
        </a:xfrm>
        <a:solidFill>
          <a:srgbClr val="FFFFFF"/>
        </a:solidFill>
      </xdr:grpSpPr>
      <xdr:sp>
        <xdr:nvSpPr>
          <xdr:cNvPr id="25" name="Rectangle 95"/>
          <xdr:cNvSpPr>
            <a:spLocks/>
          </xdr:cNvSpPr>
        </xdr:nvSpPr>
        <xdr:spPr>
          <a:xfrm>
            <a:off x="83" y="2758"/>
            <a:ext cx="647" cy="57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"/>
          <xdr:cNvSpPr>
            <a:spLocks/>
          </xdr:cNvSpPr>
        </xdr:nvSpPr>
        <xdr:spPr>
          <a:xfrm>
            <a:off x="102" y="2829"/>
            <a:ext cx="168" cy="3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7"/>
          <xdr:cNvSpPr>
            <a:spLocks/>
          </xdr:cNvSpPr>
        </xdr:nvSpPr>
        <xdr:spPr>
          <a:xfrm>
            <a:off x="534" y="2828"/>
            <a:ext cx="177" cy="3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98"/>
          <xdr:cNvSpPr>
            <a:spLocks/>
          </xdr:cNvSpPr>
        </xdr:nvSpPr>
        <xdr:spPr>
          <a:xfrm>
            <a:off x="198" y="3098"/>
            <a:ext cx="2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9"/>
          <xdr:cNvSpPr>
            <a:spLocks/>
          </xdr:cNvSpPr>
        </xdr:nvSpPr>
        <xdr:spPr>
          <a:xfrm flipV="1">
            <a:off x="224" y="3097"/>
            <a:ext cx="0" cy="9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00"/>
          <xdr:cNvSpPr>
            <a:spLocks/>
          </xdr:cNvSpPr>
        </xdr:nvSpPr>
        <xdr:spPr>
          <a:xfrm flipV="1">
            <a:off x="252" y="3168"/>
            <a:ext cx="207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01"/>
          <xdr:cNvSpPr>
            <a:spLocks/>
          </xdr:cNvSpPr>
        </xdr:nvSpPr>
        <xdr:spPr>
          <a:xfrm flipH="1" flipV="1">
            <a:off x="252" y="2862"/>
            <a:ext cx="0" cy="30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02"/>
          <xdr:cNvSpPr>
            <a:spLocks/>
          </xdr:cNvSpPr>
        </xdr:nvSpPr>
        <xdr:spPr>
          <a:xfrm>
            <a:off x="228" y="2864"/>
            <a:ext cx="2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3"/>
          <xdr:cNvSpPr>
            <a:spLocks/>
          </xdr:cNvSpPr>
        </xdr:nvSpPr>
        <xdr:spPr>
          <a:xfrm flipV="1">
            <a:off x="224" y="3185"/>
            <a:ext cx="260" cy="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4"/>
          <xdr:cNvSpPr>
            <a:spLocks/>
          </xdr:cNvSpPr>
        </xdr:nvSpPr>
        <xdr:spPr>
          <a:xfrm flipH="1" flipV="1">
            <a:off x="458" y="2806"/>
            <a:ext cx="1" cy="36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05"/>
          <xdr:cNvSpPr>
            <a:spLocks/>
          </xdr:cNvSpPr>
        </xdr:nvSpPr>
        <xdr:spPr>
          <a:xfrm flipH="1" flipV="1">
            <a:off x="483" y="2819"/>
            <a:ext cx="0" cy="37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6"/>
          <xdr:cNvSpPr>
            <a:spLocks/>
          </xdr:cNvSpPr>
        </xdr:nvSpPr>
        <xdr:spPr>
          <a:xfrm>
            <a:off x="551" y="3097"/>
            <a:ext cx="2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07"/>
          <xdr:cNvSpPr>
            <a:spLocks/>
          </xdr:cNvSpPr>
        </xdr:nvSpPr>
        <xdr:spPr>
          <a:xfrm>
            <a:off x="458" y="2804"/>
            <a:ext cx="11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108"/>
          <xdr:cNvSpPr txBox="1">
            <a:spLocks noChangeArrowheads="1"/>
          </xdr:cNvSpPr>
        </xdr:nvSpPr>
        <xdr:spPr>
          <a:xfrm>
            <a:off x="299" y="3208"/>
            <a:ext cx="133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39" name="TextBox 109"/>
          <xdr:cNvSpPr txBox="1">
            <a:spLocks noChangeArrowheads="1"/>
          </xdr:cNvSpPr>
        </xdr:nvSpPr>
        <xdr:spPr>
          <a:xfrm>
            <a:off x="303" y="3114"/>
            <a:ext cx="13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40" name="Line 110"/>
          <xdr:cNvSpPr>
            <a:spLocks/>
          </xdr:cNvSpPr>
        </xdr:nvSpPr>
        <xdr:spPr>
          <a:xfrm flipV="1">
            <a:off x="374" y="3186"/>
            <a:ext cx="26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11"/>
          <xdr:cNvSpPr>
            <a:spLocks/>
          </xdr:cNvSpPr>
        </xdr:nvSpPr>
        <xdr:spPr>
          <a:xfrm>
            <a:off x="396" y="3140"/>
            <a:ext cx="24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112"/>
          <xdr:cNvSpPr txBox="1">
            <a:spLocks noChangeArrowheads="1"/>
          </xdr:cNvSpPr>
        </xdr:nvSpPr>
        <xdr:spPr>
          <a:xfrm>
            <a:off x="577" y="2841"/>
            <a:ext cx="174" cy="1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racks in US15:
Y.26-15.S2
Y.25-15.S2
Y.24-15.S2
</a:t>
            </a:r>
          </a:p>
        </xdr:txBody>
      </xdr:sp>
      <xdr:sp>
        <xdr:nvSpPr>
          <xdr:cNvPr id="43" name="TextBox 113"/>
          <xdr:cNvSpPr txBox="1">
            <a:spLocks noChangeArrowheads="1"/>
          </xdr:cNvSpPr>
        </xdr:nvSpPr>
        <xdr:spPr>
          <a:xfrm>
            <a:off x="109" y="2905"/>
            <a:ext cx="160" cy="1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UX15:
Y.53-4.X7
Y.53-4.X7
Y.52-4.X7</a:t>
            </a:r>
          </a:p>
        </xdr:txBody>
      </xdr:sp>
      <xdr:sp>
        <xdr:nvSpPr>
          <xdr:cNvPr id="44" name="TextBox 114"/>
          <xdr:cNvSpPr txBox="1">
            <a:spLocks noChangeArrowheads="1"/>
          </xdr:cNvSpPr>
        </xdr:nvSpPr>
        <xdr:spPr>
          <a:xfrm>
            <a:off x="291" y="3247"/>
            <a:ext cx="232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5. Cable layout between the racks
</a:t>
            </a:r>
          </a:p>
        </xdr:txBody>
      </xdr:sp>
      <xdr:sp>
        <xdr:nvSpPr>
          <xdr:cNvPr id="45" name="TextBox 115"/>
          <xdr:cNvSpPr txBox="1">
            <a:spLocks noChangeArrowheads="1"/>
          </xdr:cNvSpPr>
        </xdr:nvSpPr>
        <xdr:spPr>
          <a:xfrm>
            <a:off x="283" y="2830"/>
            <a:ext cx="160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Length of cables in layer 1 is close to the length in layer 2</a:t>
            </a:r>
          </a:p>
        </xdr:txBody>
      </xdr:sp>
      <xdr:sp>
        <xdr:nvSpPr>
          <xdr:cNvPr id="46" name="Line 116"/>
          <xdr:cNvSpPr>
            <a:spLocks/>
          </xdr:cNvSpPr>
        </xdr:nvSpPr>
        <xdr:spPr>
          <a:xfrm>
            <a:off x="482" y="2819"/>
            <a:ext cx="7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17"/>
          <xdr:cNvSpPr>
            <a:spLocks/>
          </xdr:cNvSpPr>
        </xdr:nvSpPr>
        <xdr:spPr>
          <a:xfrm>
            <a:off x="570" y="2803"/>
            <a:ext cx="0" cy="10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8"/>
          <xdr:cNvSpPr>
            <a:spLocks/>
          </xdr:cNvSpPr>
        </xdr:nvSpPr>
        <xdr:spPr>
          <a:xfrm>
            <a:off x="550" y="2819"/>
            <a:ext cx="1" cy="27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19"/>
          <xdr:cNvSpPr>
            <a:spLocks/>
          </xdr:cNvSpPr>
        </xdr:nvSpPr>
        <xdr:spPr>
          <a:xfrm>
            <a:off x="571" y="2905"/>
            <a:ext cx="2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81</xdr:row>
      <xdr:rowOff>114300</xdr:rowOff>
    </xdr:from>
    <xdr:to>
      <xdr:col>8</xdr:col>
      <xdr:colOff>647700</xdr:colOff>
      <xdr:row>107</xdr:row>
      <xdr:rowOff>123825</xdr:rowOff>
    </xdr:to>
    <xdr:grpSp>
      <xdr:nvGrpSpPr>
        <xdr:cNvPr id="50" name="Group 125"/>
        <xdr:cNvGrpSpPr>
          <a:grpSpLocks/>
        </xdr:cNvGrpSpPr>
      </xdr:nvGrpSpPr>
      <xdr:grpSpPr>
        <a:xfrm>
          <a:off x="57150" y="15287625"/>
          <a:ext cx="5905500" cy="4219575"/>
          <a:chOff x="46" y="2169"/>
          <a:chExt cx="700" cy="574"/>
        </a:xfrm>
        <a:solidFill>
          <a:srgbClr val="FFFFFF"/>
        </a:solidFill>
      </xdr:grpSpPr>
      <xdr:sp>
        <xdr:nvSpPr>
          <xdr:cNvPr id="51" name="Rectangle 3"/>
          <xdr:cNvSpPr>
            <a:spLocks/>
          </xdr:cNvSpPr>
        </xdr:nvSpPr>
        <xdr:spPr>
          <a:xfrm>
            <a:off x="46" y="2169"/>
            <a:ext cx="700" cy="57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24"/>
          <xdr:cNvSpPr>
            <a:spLocks/>
          </xdr:cNvSpPr>
        </xdr:nvSpPr>
        <xdr:spPr>
          <a:xfrm>
            <a:off x="81" y="2240"/>
            <a:ext cx="181" cy="3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25"/>
          <xdr:cNvSpPr>
            <a:spLocks/>
          </xdr:cNvSpPr>
        </xdr:nvSpPr>
        <xdr:spPr>
          <a:xfrm>
            <a:off x="529" y="2239"/>
            <a:ext cx="175" cy="3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26"/>
          <xdr:cNvSpPr>
            <a:spLocks/>
          </xdr:cNvSpPr>
        </xdr:nvSpPr>
        <xdr:spPr>
          <a:xfrm>
            <a:off x="193" y="2509"/>
            <a:ext cx="27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7"/>
          <xdr:cNvSpPr>
            <a:spLocks/>
          </xdr:cNvSpPr>
        </xdr:nvSpPr>
        <xdr:spPr>
          <a:xfrm flipV="1">
            <a:off x="219" y="2508"/>
            <a:ext cx="0" cy="9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28"/>
          <xdr:cNvSpPr>
            <a:spLocks/>
          </xdr:cNvSpPr>
        </xdr:nvSpPr>
        <xdr:spPr>
          <a:xfrm flipV="1">
            <a:off x="247" y="2580"/>
            <a:ext cx="292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29"/>
          <xdr:cNvSpPr>
            <a:spLocks/>
          </xdr:cNvSpPr>
        </xdr:nvSpPr>
        <xdr:spPr>
          <a:xfrm flipH="1" flipV="1">
            <a:off x="247" y="2273"/>
            <a:ext cx="0" cy="307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0"/>
          <xdr:cNvSpPr>
            <a:spLocks/>
          </xdr:cNvSpPr>
        </xdr:nvSpPr>
        <xdr:spPr>
          <a:xfrm>
            <a:off x="223" y="2275"/>
            <a:ext cx="27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1"/>
          <xdr:cNvSpPr>
            <a:spLocks/>
          </xdr:cNvSpPr>
        </xdr:nvSpPr>
        <xdr:spPr>
          <a:xfrm flipV="1">
            <a:off x="219" y="2597"/>
            <a:ext cx="347" cy="2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32"/>
          <xdr:cNvSpPr>
            <a:spLocks/>
          </xdr:cNvSpPr>
        </xdr:nvSpPr>
        <xdr:spPr>
          <a:xfrm flipH="1" flipV="1">
            <a:off x="537" y="2309"/>
            <a:ext cx="1" cy="27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3"/>
          <xdr:cNvSpPr>
            <a:spLocks/>
          </xdr:cNvSpPr>
        </xdr:nvSpPr>
        <xdr:spPr>
          <a:xfrm flipH="1" flipV="1">
            <a:off x="565" y="2509"/>
            <a:ext cx="0" cy="9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4"/>
          <xdr:cNvSpPr>
            <a:spLocks/>
          </xdr:cNvSpPr>
        </xdr:nvSpPr>
        <xdr:spPr>
          <a:xfrm>
            <a:off x="565" y="2510"/>
            <a:ext cx="27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35"/>
          <xdr:cNvSpPr>
            <a:spLocks/>
          </xdr:cNvSpPr>
        </xdr:nvSpPr>
        <xdr:spPr>
          <a:xfrm>
            <a:off x="537" y="2310"/>
            <a:ext cx="27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36"/>
          <xdr:cNvSpPr txBox="1">
            <a:spLocks noChangeArrowheads="1"/>
          </xdr:cNvSpPr>
        </xdr:nvSpPr>
        <xdr:spPr>
          <a:xfrm>
            <a:off x="294" y="2619"/>
            <a:ext cx="133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65" name="TextBox 37"/>
          <xdr:cNvSpPr txBox="1">
            <a:spLocks noChangeArrowheads="1"/>
          </xdr:cNvSpPr>
        </xdr:nvSpPr>
        <xdr:spPr>
          <a:xfrm>
            <a:off x="298" y="2525"/>
            <a:ext cx="13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66" name="Line 38"/>
          <xdr:cNvSpPr>
            <a:spLocks/>
          </xdr:cNvSpPr>
        </xdr:nvSpPr>
        <xdr:spPr>
          <a:xfrm flipV="1">
            <a:off x="369" y="2597"/>
            <a:ext cx="26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39"/>
          <xdr:cNvSpPr>
            <a:spLocks/>
          </xdr:cNvSpPr>
        </xdr:nvSpPr>
        <xdr:spPr>
          <a:xfrm>
            <a:off x="391" y="2551"/>
            <a:ext cx="24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40"/>
          <xdr:cNvSpPr txBox="1">
            <a:spLocks noChangeArrowheads="1"/>
          </xdr:cNvSpPr>
        </xdr:nvSpPr>
        <xdr:spPr>
          <a:xfrm>
            <a:off x="560" y="2250"/>
            <a:ext cx="181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US15
Y.23-15.S2</a:t>
            </a:r>
          </a:p>
        </xdr:txBody>
      </xdr:sp>
      <xdr:sp>
        <xdr:nvSpPr>
          <xdr:cNvPr id="69" name="TextBox 41"/>
          <xdr:cNvSpPr txBox="1">
            <a:spLocks noChangeArrowheads="1"/>
          </xdr:cNvSpPr>
        </xdr:nvSpPr>
        <xdr:spPr>
          <a:xfrm>
            <a:off x="87" y="2292"/>
            <a:ext cx="160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UX15,
Cables routed through the bottom of rack
Y.52-4.X7</a:t>
            </a:r>
          </a:p>
        </xdr:txBody>
      </xdr:sp>
      <xdr:sp>
        <xdr:nvSpPr>
          <xdr:cNvPr id="70" name="TextBox 43"/>
          <xdr:cNvSpPr txBox="1">
            <a:spLocks noChangeArrowheads="1"/>
          </xdr:cNvSpPr>
        </xdr:nvSpPr>
        <xdr:spPr>
          <a:xfrm>
            <a:off x="286" y="2658"/>
            <a:ext cx="232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3. Cable layout between the racks
</a:t>
            </a:r>
          </a:p>
        </xdr:txBody>
      </xdr:sp>
      <xdr:sp>
        <xdr:nvSpPr>
          <xdr:cNvPr id="71" name="TextBox 120"/>
          <xdr:cNvSpPr txBox="1">
            <a:spLocks noChangeArrowheads="1"/>
          </xdr:cNvSpPr>
        </xdr:nvSpPr>
        <xdr:spPr>
          <a:xfrm>
            <a:off x="284" y="2228"/>
            <a:ext cx="210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Length of cables in layer 2 is up to 3.5m longer than the length in layer 1</a:t>
            </a:r>
          </a:p>
        </xdr:txBody>
      </xdr:sp>
    </xdr:grpSp>
    <xdr:clientData/>
  </xdr:twoCellAnchor>
  <xdr:twoCellAnchor>
    <xdr:from>
      <xdr:col>9</xdr:col>
      <xdr:colOff>114300</xdr:colOff>
      <xdr:row>81</xdr:row>
      <xdr:rowOff>142875</xdr:rowOff>
    </xdr:from>
    <xdr:to>
      <xdr:col>15</xdr:col>
      <xdr:colOff>123825</xdr:colOff>
      <xdr:row>111</xdr:row>
      <xdr:rowOff>104775</xdr:rowOff>
    </xdr:to>
    <xdr:grpSp>
      <xdr:nvGrpSpPr>
        <xdr:cNvPr id="72" name="Group 127"/>
        <xdr:cNvGrpSpPr>
          <a:grpSpLocks/>
        </xdr:cNvGrpSpPr>
      </xdr:nvGrpSpPr>
      <xdr:grpSpPr>
        <a:xfrm>
          <a:off x="6076950" y="15316200"/>
          <a:ext cx="3609975" cy="4819650"/>
          <a:chOff x="779" y="2115"/>
          <a:chExt cx="507" cy="655"/>
        </a:xfrm>
        <a:solidFill>
          <a:srgbClr val="FFFFFF"/>
        </a:solidFill>
      </xdr:grpSpPr>
      <xdr:sp>
        <xdr:nvSpPr>
          <xdr:cNvPr id="73" name="Rectangle 68"/>
          <xdr:cNvSpPr>
            <a:spLocks/>
          </xdr:cNvSpPr>
        </xdr:nvSpPr>
        <xdr:spPr>
          <a:xfrm>
            <a:off x="779" y="2115"/>
            <a:ext cx="507" cy="65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69"/>
          <xdr:cNvSpPr>
            <a:spLocks/>
          </xdr:cNvSpPr>
        </xdr:nvSpPr>
        <xdr:spPr>
          <a:xfrm>
            <a:off x="799" y="2476"/>
            <a:ext cx="152" cy="2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0"/>
          <xdr:cNvSpPr>
            <a:spLocks/>
          </xdr:cNvSpPr>
        </xdr:nvSpPr>
        <xdr:spPr>
          <a:xfrm>
            <a:off x="1089" y="2201"/>
            <a:ext cx="169" cy="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1"/>
          <xdr:cNvSpPr>
            <a:spLocks/>
          </xdr:cNvSpPr>
        </xdr:nvSpPr>
        <xdr:spPr>
          <a:xfrm>
            <a:off x="839" y="2519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2"/>
          <xdr:cNvSpPr>
            <a:spLocks/>
          </xdr:cNvSpPr>
        </xdr:nvSpPr>
        <xdr:spPr>
          <a:xfrm flipH="1" flipV="1">
            <a:off x="838" y="2181"/>
            <a:ext cx="1" cy="33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4"/>
          <xdr:cNvSpPr>
            <a:spLocks/>
          </xdr:cNvSpPr>
        </xdr:nvSpPr>
        <xdr:spPr>
          <a:xfrm flipH="1" flipV="1">
            <a:off x="807" y="2155"/>
            <a:ext cx="2" cy="57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"/>
          <xdr:cNvSpPr>
            <a:spLocks/>
          </xdr:cNvSpPr>
        </xdr:nvSpPr>
        <xdr:spPr>
          <a:xfrm>
            <a:off x="807" y="2729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6"/>
          <xdr:cNvSpPr>
            <a:spLocks/>
          </xdr:cNvSpPr>
        </xdr:nvSpPr>
        <xdr:spPr>
          <a:xfrm>
            <a:off x="838" y="2184"/>
            <a:ext cx="27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7"/>
          <xdr:cNvSpPr>
            <a:spLocks/>
          </xdr:cNvSpPr>
        </xdr:nvSpPr>
        <xdr:spPr>
          <a:xfrm flipH="1" flipV="1">
            <a:off x="1113" y="2185"/>
            <a:ext cx="2" cy="26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9"/>
          <xdr:cNvSpPr>
            <a:spLocks/>
          </xdr:cNvSpPr>
        </xdr:nvSpPr>
        <xdr:spPr>
          <a:xfrm>
            <a:off x="1143" y="2263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0"/>
          <xdr:cNvSpPr>
            <a:spLocks/>
          </xdr:cNvSpPr>
        </xdr:nvSpPr>
        <xdr:spPr>
          <a:xfrm>
            <a:off x="1116" y="2445"/>
            <a:ext cx="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Box 81"/>
          <xdr:cNvSpPr txBox="1">
            <a:spLocks noChangeArrowheads="1"/>
          </xdr:cNvSpPr>
        </xdr:nvSpPr>
        <xdr:spPr>
          <a:xfrm>
            <a:off x="892" y="2210"/>
            <a:ext cx="128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85" name="TextBox 82"/>
          <xdr:cNvSpPr txBox="1">
            <a:spLocks noChangeArrowheads="1"/>
          </xdr:cNvSpPr>
        </xdr:nvSpPr>
        <xdr:spPr>
          <a:xfrm>
            <a:off x="1024" y="2129"/>
            <a:ext cx="136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86" name="Line 84"/>
          <xdr:cNvSpPr>
            <a:spLocks/>
          </xdr:cNvSpPr>
        </xdr:nvSpPr>
        <xdr:spPr>
          <a:xfrm flipH="1">
            <a:off x="971" y="2138"/>
            <a:ext cx="53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Box 85"/>
          <xdr:cNvSpPr txBox="1">
            <a:spLocks noChangeArrowheads="1"/>
          </xdr:cNvSpPr>
        </xdr:nvSpPr>
        <xdr:spPr>
          <a:xfrm>
            <a:off x="1125" y="2295"/>
            <a:ext cx="143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US15
Y.26-15.S2</a:t>
            </a:r>
          </a:p>
        </xdr:txBody>
      </xdr:sp>
      <xdr:sp>
        <xdr:nvSpPr>
          <xdr:cNvPr id="88" name="TextBox 86"/>
          <xdr:cNvSpPr txBox="1">
            <a:spLocks noChangeArrowheads="1"/>
          </xdr:cNvSpPr>
        </xdr:nvSpPr>
        <xdr:spPr>
          <a:xfrm>
            <a:off x="819" y="2541"/>
            <a:ext cx="143" cy="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 in UX15,
Cables routed through top of rack
 Y.51-2.X2</a:t>
            </a:r>
          </a:p>
        </xdr:txBody>
      </xdr:sp>
      <xdr:sp>
        <xdr:nvSpPr>
          <xdr:cNvPr id="89" name="TextBox 87"/>
          <xdr:cNvSpPr txBox="1">
            <a:spLocks noChangeArrowheads="1"/>
          </xdr:cNvSpPr>
        </xdr:nvSpPr>
        <xdr:spPr>
          <a:xfrm>
            <a:off x="994" y="2660"/>
            <a:ext cx="243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4. Cable layout between the racks:
</a:t>
            </a:r>
          </a:p>
        </xdr:txBody>
      </xdr:sp>
      <xdr:sp>
        <xdr:nvSpPr>
          <xdr:cNvPr id="90" name="Line 88"/>
          <xdr:cNvSpPr>
            <a:spLocks/>
          </xdr:cNvSpPr>
        </xdr:nvSpPr>
        <xdr:spPr>
          <a:xfrm flipV="1">
            <a:off x="810" y="2156"/>
            <a:ext cx="330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89"/>
          <xdr:cNvSpPr>
            <a:spLocks/>
          </xdr:cNvSpPr>
        </xdr:nvSpPr>
        <xdr:spPr>
          <a:xfrm>
            <a:off x="1141" y="2157"/>
            <a:ext cx="1" cy="10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V="1">
            <a:off x="982" y="2185"/>
            <a:ext cx="1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Box 121"/>
          <xdr:cNvSpPr txBox="1">
            <a:spLocks noChangeArrowheads="1"/>
          </xdr:cNvSpPr>
        </xdr:nvSpPr>
        <xdr:spPr>
          <a:xfrm>
            <a:off x="858" y="2278"/>
            <a:ext cx="160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Length of cables in layer 1 is close to the length in layer 2</a:t>
            </a:r>
          </a:p>
        </xdr:txBody>
      </xdr:sp>
    </xdr:grpSp>
    <xdr:clientData/>
  </xdr:twoCellAnchor>
  <xdr:twoCellAnchor>
    <xdr:from>
      <xdr:col>8</xdr:col>
      <xdr:colOff>19050</xdr:colOff>
      <xdr:row>46</xdr:row>
      <xdr:rowOff>28575</xdr:rowOff>
    </xdr:from>
    <xdr:to>
      <xdr:col>14</xdr:col>
      <xdr:colOff>495300</xdr:colOff>
      <xdr:row>81</xdr:row>
      <xdr:rowOff>57150</xdr:rowOff>
    </xdr:to>
    <xdr:grpSp>
      <xdr:nvGrpSpPr>
        <xdr:cNvPr id="94" name="Group 129"/>
        <xdr:cNvGrpSpPr>
          <a:grpSpLocks/>
        </xdr:cNvGrpSpPr>
      </xdr:nvGrpSpPr>
      <xdr:grpSpPr>
        <a:xfrm>
          <a:off x="5334000" y="9534525"/>
          <a:ext cx="4114800" cy="5695950"/>
          <a:chOff x="680" y="1321"/>
          <a:chExt cx="595" cy="774"/>
        </a:xfrm>
        <a:solidFill>
          <a:srgbClr val="FFFFFF"/>
        </a:solidFill>
      </xdr:grpSpPr>
      <xdr:sp>
        <xdr:nvSpPr>
          <xdr:cNvPr id="95" name="Rectangle 46"/>
          <xdr:cNvSpPr>
            <a:spLocks/>
          </xdr:cNvSpPr>
        </xdr:nvSpPr>
        <xdr:spPr>
          <a:xfrm>
            <a:off x="680" y="1321"/>
            <a:ext cx="595" cy="774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47"/>
          <xdr:cNvSpPr>
            <a:spLocks/>
          </xdr:cNvSpPr>
        </xdr:nvSpPr>
        <xdr:spPr>
          <a:xfrm>
            <a:off x="707" y="1753"/>
            <a:ext cx="178" cy="3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51"/>
          <xdr:cNvSpPr>
            <a:spLocks/>
          </xdr:cNvSpPr>
        </xdr:nvSpPr>
        <xdr:spPr>
          <a:xfrm flipV="1">
            <a:off x="716" y="1719"/>
            <a:ext cx="396" cy="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52"/>
          <xdr:cNvSpPr>
            <a:spLocks/>
          </xdr:cNvSpPr>
        </xdr:nvSpPr>
        <xdr:spPr>
          <a:xfrm flipH="1" flipV="1">
            <a:off x="715" y="1720"/>
            <a:ext cx="2" cy="33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53"/>
          <xdr:cNvSpPr>
            <a:spLocks/>
          </xdr:cNvSpPr>
        </xdr:nvSpPr>
        <xdr:spPr>
          <a:xfrm>
            <a:off x="718" y="2057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48"/>
          <xdr:cNvSpPr>
            <a:spLocks/>
          </xdr:cNvSpPr>
        </xdr:nvSpPr>
        <xdr:spPr>
          <a:xfrm>
            <a:off x="1091" y="1352"/>
            <a:ext cx="171" cy="3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49"/>
          <xdr:cNvSpPr>
            <a:spLocks/>
          </xdr:cNvSpPr>
        </xdr:nvSpPr>
        <xdr:spPr>
          <a:xfrm>
            <a:off x="748" y="1803"/>
            <a:ext cx="24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50"/>
          <xdr:cNvSpPr>
            <a:spLocks/>
          </xdr:cNvSpPr>
        </xdr:nvSpPr>
        <xdr:spPr>
          <a:xfrm flipH="1" flipV="1">
            <a:off x="748" y="1742"/>
            <a:ext cx="0" cy="6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54"/>
          <xdr:cNvSpPr>
            <a:spLocks/>
          </xdr:cNvSpPr>
        </xdr:nvSpPr>
        <xdr:spPr>
          <a:xfrm>
            <a:off x="750" y="1741"/>
            <a:ext cx="389" cy="1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55"/>
          <xdr:cNvSpPr>
            <a:spLocks/>
          </xdr:cNvSpPr>
        </xdr:nvSpPr>
        <xdr:spPr>
          <a:xfrm flipV="1">
            <a:off x="1139" y="1649"/>
            <a:ext cx="1" cy="92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56"/>
          <xdr:cNvSpPr>
            <a:spLocks/>
          </xdr:cNvSpPr>
        </xdr:nvSpPr>
        <xdr:spPr>
          <a:xfrm flipV="1">
            <a:off x="1110" y="1421"/>
            <a:ext cx="0" cy="30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57"/>
          <xdr:cNvSpPr>
            <a:spLocks/>
          </xdr:cNvSpPr>
        </xdr:nvSpPr>
        <xdr:spPr>
          <a:xfrm>
            <a:off x="1110" y="1422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58"/>
          <xdr:cNvSpPr>
            <a:spLocks/>
          </xdr:cNvSpPr>
        </xdr:nvSpPr>
        <xdr:spPr>
          <a:xfrm>
            <a:off x="1139" y="1649"/>
            <a:ext cx="24" cy="0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Box 59"/>
          <xdr:cNvSpPr txBox="1">
            <a:spLocks noChangeArrowheads="1"/>
          </xdr:cNvSpPr>
        </xdr:nvSpPr>
        <xdr:spPr>
          <a:xfrm>
            <a:off x="939" y="1767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1</a:t>
            </a:r>
          </a:p>
        </xdr:txBody>
      </xdr:sp>
      <xdr:sp>
        <xdr:nvSpPr>
          <xdr:cNvPr id="109" name="TextBox 60"/>
          <xdr:cNvSpPr txBox="1">
            <a:spLocks noChangeArrowheads="1"/>
          </xdr:cNvSpPr>
        </xdr:nvSpPr>
        <xdr:spPr>
          <a:xfrm>
            <a:off x="911" y="1661"/>
            <a:ext cx="11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cable Layer 2</a:t>
            </a:r>
          </a:p>
        </xdr:txBody>
      </xdr:sp>
      <xdr:sp>
        <xdr:nvSpPr>
          <xdr:cNvPr id="110" name="Line 61"/>
          <xdr:cNvSpPr>
            <a:spLocks/>
          </xdr:cNvSpPr>
        </xdr:nvSpPr>
        <xdr:spPr>
          <a:xfrm flipV="1">
            <a:off x="1006" y="1745"/>
            <a:ext cx="23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62"/>
          <xdr:cNvSpPr>
            <a:spLocks/>
          </xdr:cNvSpPr>
        </xdr:nvSpPr>
        <xdr:spPr>
          <a:xfrm>
            <a:off x="994" y="1687"/>
            <a:ext cx="2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Box 64"/>
          <xdr:cNvSpPr txBox="1">
            <a:spLocks noChangeArrowheads="1"/>
          </xdr:cNvSpPr>
        </xdr:nvSpPr>
        <xdr:spPr>
          <a:xfrm>
            <a:off x="730" y="1831"/>
            <a:ext cx="154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PP3 racks in UX15:
Y.52-1.X6
Y.52-1.X6
Y.53-2.X2
Y.52-2.X2
Y.51-2.X2
</a:t>
            </a:r>
          </a:p>
        </xdr:txBody>
      </xdr:sp>
      <xdr:sp>
        <xdr:nvSpPr>
          <xdr:cNvPr id="113" name="TextBox 65"/>
          <xdr:cNvSpPr txBox="1">
            <a:spLocks noChangeArrowheads="1"/>
          </xdr:cNvSpPr>
        </xdr:nvSpPr>
        <xdr:spPr>
          <a:xfrm>
            <a:off x="1004" y="1971"/>
            <a:ext cx="226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Fig 2. Cable layout between the racks
</a:t>
            </a:r>
          </a:p>
        </xdr:txBody>
      </xdr:sp>
      <xdr:sp>
        <xdr:nvSpPr>
          <xdr:cNvPr id="114" name="TextBox 66"/>
          <xdr:cNvSpPr txBox="1">
            <a:spLocks noChangeArrowheads="1"/>
          </xdr:cNvSpPr>
        </xdr:nvSpPr>
        <xdr:spPr>
          <a:xfrm>
            <a:off x="746" y="1412"/>
            <a:ext cx="294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Length of cables in layer 2 is
 up to 3.5m longer than the length in layer 1</a:t>
            </a:r>
          </a:p>
        </xdr:txBody>
      </xdr:sp>
      <xdr:sp>
        <xdr:nvSpPr>
          <xdr:cNvPr id="115" name="TextBox 122"/>
          <xdr:cNvSpPr txBox="1">
            <a:spLocks noChangeArrowheads="1"/>
          </xdr:cNvSpPr>
        </xdr:nvSpPr>
        <xdr:spPr>
          <a:xfrm>
            <a:off x="1123" y="1369"/>
            <a:ext cx="139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LV rack in US15:
Y.28-15.S2
Y.23-15.S2
Y.27-15.S2
Y.29-15.S2
Y.28-15.S2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workbookViewId="0" topLeftCell="A1">
      <selection activeCell="M23" sqref="M23"/>
    </sheetView>
  </sheetViews>
  <sheetFormatPr defaultColWidth="9.140625" defaultRowHeight="12.75"/>
  <cols>
    <col min="1" max="1" width="12.8515625" style="0" customWidth="1"/>
    <col min="2" max="2" width="13.8515625" style="0" customWidth="1"/>
    <col min="3" max="3" width="9.00390625" style="0" customWidth="1"/>
    <col min="4" max="4" width="10.00390625" style="0" customWidth="1"/>
    <col min="5" max="5" width="27.7109375" style="0" customWidth="1"/>
    <col min="6" max="6" width="26.57421875" style="0" customWidth="1"/>
    <col min="7" max="7" width="8.8515625" style="12" customWidth="1"/>
    <col min="10" max="10" width="9.7109375" style="0" customWidth="1"/>
    <col min="14" max="14" width="6.8515625" style="0" customWidth="1"/>
  </cols>
  <sheetData>
    <row r="1" spans="1:6" ht="28.5" customHeight="1">
      <c r="A1" s="107"/>
      <c r="B1" s="101"/>
      <c r="C1" s="139" t="s">
        <v>14</v>
      </c>
      <c r="D1" s="101"/>
      <c r="E1" s="101"/>
      <c r="F1" s="86"/>
    </row>
    <row r="2" spans="1:7" s="143" customFormat="1" ht="18" customHeight="1">
      <c r="A2" s="143" t="s">
        <v>54</v>
      </c>
      <c r="G2" s="144"/>
    </row>
    <row r="3" s="143" customFormat="1" ht="18" customHeight="1" thickBot="1">
      <c r="G3" s="144"/>
    </row>
    <row r="4" spans="1:12" s="5" customFormat="1" ht="52.5" customHeight="1" thickBot="1">
      <c r="A4" s="102" t="s">
        <v>0</v>
      </c>
      <c r="B4" s="103" t="s">
        <v>1</v>
      </c>
      <c r="C4" s="108" t="s">
        <v>86</v>
      </c>
      <c r="D4" s="147" t="s">
        <v>59</v>
      </c>
      <c r="E4" s="104" t="s">
        <v>60</v>
      </c>
      <c r="F4" s="105" t="s">
        <v>61</v>
      </c>
      <c r="G4" s="106" t="s">
        <v>2</v>
      </c>
      <c r="H4" s="106" t="s">
        <v>4</v>
      </c>
      <c r="I4" s="109" t="s">
        <v>52</v>
      </c>
      <c r="J4" s="140" t="s">
        <v>53</v>
      </c>
      <c r="L4" s="155" t="s">
        <v>62</v>
      </c>
    </row>
    <row r="5" spans="1:12" ht="21" customHeight="1" thickBot="1">
      <c r="A5" s="110" t="s">
        <v>5</v>
      </c>
      <c r="B5" s="126" t="s">
        <v>27</v>
      </c>
      <c r="C5" s="2" t="s">
        <v>50</v>
      </c>
      <c r="D5" s="148">
        <v>2</v>
      </c>
      <c r="E5" s="152" t="s">
        <v>29</v>
      </c>
      <c r="F5" s="157" t="s">
        <v>26</v>
      </c>
      <c r="G5" s="2">
        <v>192</v>
      </c>
      <c r="H5" s="2">
        <v>61</v>
      </c>
      <c r="I5" s="1">
        <v>4</v>
      </c>
      <c r="J5" s="141">
        <f aca="true" t="shared" si="0" ref="J5:J11">H5+4</f>
        <v>65</v>
      </c>
      <c r="L5" s="1">
        <f>J5*G5/1000</f>
        <v>12.48</v>
      </c>
    </row>
    <row r="6" spans="1:12" ht="21" customHeight="1" thickBot="1">
      <c r="A6" s="111" t="s">
        <v>6</v>
      </c>
      <c r="B6" s="127" t="s">
        <v>44</v>
      </c>
      <c r="C6" s="1" t="s">
        <v>50</v>
      </c>
      <c r="D6" s="148">
        <v>4</v>
      </c>
      <c r="E6" s="153" t="s">
        <v>30</v>
      </c>
      <c r="F6" s="150" t="s">
        <v>32</v>
      </c>
      <c r="G6" s="1">
        <v>192</v>
      </c>
      <c r="H6" s="1">
        <v>71</v>
      </c>
      <c r="I6" s="1">
        <v>4</v>
      </c>
      <c r="J6" s="141">
        <f t="shared" si="0"/>
        <v>75</v>
      </c>
      <c r="L6" s="1">
        <f aca="true" t="shared" si="1" ref="L6:L21">J6*G6/1000</f>
        <v>14.4</v>
      </c>
    </row>
    <row r="7" spans="1:12" ht="21" customHeight="1" thickBot="1">
      <c r="A7" s="112" t="s">
        <v>18</v>
      </c>
      <c r="B7" s="128" t="s">
        <v>33</v>
      </c>
      <c r="C7" s="1" t="s">
        <v>50</v>
      </c>
      <c r="D7" s="148">
        <v>2</v>
      </c>
      <c r="E7" s="153" t="s">
        <v>31</v>
      </c>
      <c r="F7" s="150" t="s">
        <v>19</v>
      </c>
      <c r="G7" s="1">
        <v>192</v>
      </c>
      <c r="H7" s="1">
        <v>63.6</v>
      </c>
      <c r="I7" s="1">
        <v>4</v>
      </c>
      <c r="J7" s="141">
        <f t="shared" si="0"/>
        <v>67.6</v>
      </c>
      <c r="L7" s="1">
        <f t="shared" si="1"/>
        <v>12.979199999999999</v>
      </c>
    </row>
    <row r="8" spans="1:12" ht="21" customHeight="1" thickBot="1">
      <c r="A8" s="113" t="s">
        <v>55</v>
      </c>
      <c r="B8" s="129" t="s">
        <v>28</v>
      </c>
      <c r="C8" s="1" t="s">
        <v>50</v>
      </c>
      <c r="D8" s="148">
        <v>4</v>
      </c>
      <c r="E8" s="153" t="s">
        <v>41</v>
      </c>
      <c r="F8" s="150" t="s">
        <v>10</v>
      </c>
      <c r="G8" s="1">
        <v>192</v>
      </c>
      <c r="H8" s="1">
        <v>63.4</v>
      </c>
      <c r="I8" s="1">
        <v>4</v>
      </c>
      <c r="J8" s="141">
        <f t="shared" si="0"/>
        <v>67.4</v>
      </c>
      <c r="L8" s="1">
        <f t="shared" si="1"/>
        <v>12.940800000000001</v>
      </c>
    </row>
    <row r="9" spans="1:12" ht="21" customHeight="1" thickBot="1">
      <c r="A9" s="114" t="s">
        <v>55</v>
      </c>
      <c r="B9" s="130" t="s">
        <v>34</v>
      </c>
      <c r="C9" s="1" t="s">
        <v>50</v>
      </c>
      <c r="D9" s="148">
        <v>2</v>
      </c>
      <c r="E9" s="153" t="s">
        <v>11</v>
      </c>
      <c r="F9" s="150" t="s">
        <v>20</v>
      </c>
      <c r="G9" s="1">
        <v>96</v>
      </c>
      <c r="H9" s="1">
        <f>H10+1.8</f>
        <v>58.8</v>
      </c>
      <c r="I9" s="1">
        <v>4</v>
      </c>
      <c r="J9" s="141">
        <f t="shared" si="0"/>
        <v>62.8</v>
      </c>
      <c r="L9" s="1">
        <f t="shared" si="1"/>
        <v>6.0287999999999995</v>
      </c>
    </row>
    <row r="10" spans="1:12" ht="21" customHeight="1">
      <c r="A10" s="115" t="s">
        <v>56</v>
      </c>
      <c r="B10" s="130" t="s">
        <v>34</v>
      </c>
      <c r="C10" s="1" t="s">
        <v>50</v>
      </c>
      <c r="D10" s="148">
        <v>2</v>
      </c>
      <c r="E10" s="153" t="s">
        <v>11</v>
      </c>
      <c r="F10" s="150" t="s">
        <v>20</v>
      </c>
      <c r="G10" s="1">
        <v>96</v>
      </c>
      <c r="H10" s="1">
        <v>57</v>
      </c>
      <c r="I10" s="1">
        <v>4</v>
      </c>
      <c r="J10" s="141">
        <f t="shared" si="0"/>
        <v>61</v>
      </c>
      <c r="L10" s="1">
        <f t="shared" si="1"/>
        <v>5.856</v>
      </c>
    </row>
    <row r="11" spans="1:12" ht="21" customHeight="1" thickBot="1">
      <c r="A11" s="116" t="s">
        <v>56</v>
      </c>
      <c r="B11" s="131" t="s">
        <v>35</v>
      </c>
      <c r="C11" s="1" t="s">
        <v>50</v>
      </c>
      <c r="D11" s="148">
        <v>2</v>
      </c>
      <c r="E11" s="153" t="s">
        <v>12</v>
      </c>
      <c r="F11" s="150" t="s">
        <v>21</v>
      </c>
      <c r="G11" s="1">
        <v>192</v>
      </c>
      <c r="H11" s="1">
        <v>63</v>
      </c>
      <c r="I11" s="1">
        <v>4</v>
      </c>
      <c r="J11" s="141">
        <f t="shared" si="0"/>
        <v>67</v>
      </c>
      <c r="L11" s="1">
        <f t="shared" si="1"/>
        <v>12.864</v>
      </c>
    </row>
    <row r="12" spans="1:12" ht="21" customHeight="1" thickBot="1">
      <c r="A12" s="117" t="s">
        <v>7</v>
      </c>
      <c r="B12" s="132" t="s">
        <v>36</v>
      </c>
      <c r="C12" s="1" t="s">
        <v>50</v>
      </c>
      <c r="D12" s="148">
        <v>2</v>
      </c>
      <c r="E12" s="153" t="s">
        <v>45</v>
      </c>
      <c r="F12" s="150" t="s">
        <v>13</v>
      </c>
      <c r="G12" s="1">
        <v>192</v>
      </c>
      <c r="H12" s="1">
        <v>46.6</v>
      </c>
      <c r="I12" s="1">
        <v>3</v>
      </c>
      <c r="J12" s="141">
        <f>H12+3</f>
        <v>49.6</v>
      </c>
      <c r="L12" s="1">
        <f t="shared" si="1"/>
        <v>9.523200000000001</v>
      </c>
    </row>
    <row r="13" spans="1:12" ht="21" customHeight="1" thickBot="1">
      <c r="A13" s="118" t="s">
        <v>7</v>
      </c>
      <c r="B13" s="133" t="s">
        <v>38</v>
      </c>
      <c r="C13" s="1" t="s">
        <v>50</v>
      </c>
      <c r="D13" s="149">
        <v>1</v>
      </c>
      <c r="E13" s="153" t="s">
        <v>46</v>
      </c>
      <c r="F13" s="150" t="s">
        <v>16</v>
      </c>
      <c r="G13" s="1">
        <v>96</v>
      </c>
      <c r="H13" s="1">
        <v>49.6</v>
      </c>
      <c r="I13" s="1">
        <v>3</v>
      </c>
      <c r="J13" s="141">
        <f aca="true" t="shared" si="2" ref="J13:J19">H13+3</f>
        <v>52.6</v>
      </c>
      <c r="L13" s="1">
        <f t="shared" si="1"/>
        <v>5.049600000000001</v>
      </c>
    </row>
    <row r="14" spans="1:12" ht="21" customHeight="1" thickBot="1">
      <c r="A14" s="119" t="s">
        <v>8</v>
      </c>
      <c r="B14" s="134" t="s">
        <v>38</v>
      </c>
      <c r="C14" s="1" t="s">
        <v>51</v>
      </c>
      <c r="D14" s="149">
        <v>3</v>
      </c>
      <c r="E14" s="153" t="s">
        <v>46</v>
      </c>
      <c r="F14" s="150" t="s">
        <v>17</v>
      </c>
      <c r="G14" s="1">
        <v>96</v>
      </c>
      <c r="H14" s="1">
        <v>47.8</v>
      </c>
      <c r="I14" s="1">
        <v>2.5</v>
      </c>
      <c r="J14" s="141">
        <f t="shared" si="2"/>
        <v>50.8</v>
      </c>
      <c r="L14" s="1">
        <f t="shared" si="1"/>
        <v>4.876799999999999</v>
      </c>
    </row>
    <row r="15" spans="1:12" ht="21" customHeight="1" thickBot="1">
      <c r="A15" s="120" t="s">
        <v>8</v>
      </c>
      <c r="B15" s="135" t="s">
        <v>37</v>
      </c>
      <c r="C15" s="1" t="s">
        <v>51</v>
      </c>
      <c r="D15" s="149">
        <v>3</v>
      </c>
      <c r="E15" s="153" t="s">
        <v>47</v>
      </c>
      <c r="F15" s="150" t="s">
        <v>15</v>
      </c>
      <c r="G15" s="1">
        <v>192</v>
      </c>
      <c r="H15" s="1">
        <v>48</v>
      </c>
      <c r="I15" s="1">
        <v>2.5</v>
      </c>
      <c r="J15" s="141">
        <f t="shared" si="2"/>
        <v>51</v>
      </c>
      <c r="L15" s="1">
        <f t="shared" si="1"/>
        <v>9.792</v>
      </c>
    </row>
    <row r="16" spans="1:12" ht="21" customHeight="1">
      <c r="A16" s="121" t="s">
        <v>9</v>
      </c>
      <c r="B16" s="136" t="s">
        <v>42</v>
      </c>
      <c r="C16" s="1" t="s">
        <v>51</v>
      </c>
      <c r="D16" s="149">
        <v>3</v>
      </c>
      <c r="E16" s="154" t="s">
        <v>49</v>
      </c>
      <c r="F16" s="151" t="s">
        <v>39</v>
      </c>
      <c r="G16" s="1">
        <v>192</v>
      </c>
      <c r="H16" s="1">
        <v>44.1</v>
      </c>
      <c r="I16" s="1">
        <v>2.5</v>
      </c>
      <c r="J16" s="141">
        <f t="shared" si="2"/>
        <v>47.1</v>
      </c>
      <c r="L16" s="1">
        <f t="shared" si="1"/>
        <v>9.0432</v>
      </c>
    </row>
    <row r="17" spans="1:12" ht="21" customHeight="1" thickBot="1">
      <c r="A17" s="122" t="s">
        <v>9</v>
      </c>
      <c r="B17" s="137" t="s">
        <v>43</v>
      </c>
      <c r="C17" s="1" t="s">
        <v>51</v>
      </c>
      <c r="D17" s="149">
        <v>3</v>
      </c>
      <c r="E17" s="154" t="s">
        <v>48</v>
      </c>
      <c r="F17" s="151" t="s">
        <v>40</v>
      </c>
      <c r="G17" s="1">
        <v>96</v>
      </c>
      <c r="H17" s="1">
        <v>46.1</v>
      </c>
      <c r="I17" s="1">
        <v>2.5</v>
      </c>
      <c r="J17" s="141">
        <f t="shared" si="2"/>
        <v>49.1</v>
      </c>
      <c r="L17" s="1">
        <f t="shared" si="1"/>
        <v>4.7136000000000005</v>
      </c>
    </row>
    <row r="18" spans="1:12" ht="21" customHeight="1">
      <c r="A18" s="123" t="s">
        <v>18</v>
      </c>
      <c r="B18" s="137" t="s">
        <v>43</v>
      </c>
      <c r="C18" s="1" t="s">
        <v>50</v>
      </c>
      <c r="D18" s="87" t="s">
        <v>58</v>
      </c>
      <c r="E18" s="152" t="s">
        <v>29</v>
      </c>
      <c r="F18" s="157" t="s">
        <v>26</v>
      </c>
      <c r="G18" s="1">
        <v>16</v>
      </c>
      <c r="H18" s="87">
        <v>67.4</v>
      </c>
      <c r="I18" s="1">
        <v>4</v>
      </c>
      <c r="J18" s="141">
        <f t="shared" si="2"/>
        <v>70.4</v>
      </c>
      <c r="L18" s="1">
        <f t="shared" si="1"/>
        <v>1.1264</v>
      </c>
    </row>
    <row r="19" spans="1:12" ht="21" customHeight="1">
      <c r="A19" s="124" t="s">
        <v>55</v>
      </c>
      <c r="B19" s="137" t="s">
        <v>43</v>
      </c>
      <c r="C19" s="1" t="s">
        <v>50</v>
      </c>
      <c r="D19" s="87" t="s">
        <v>58</v>
      </c>
      <c r="E19" s="153" t="s">
        <v>11</v>
      </c>
      <c r="F19" s="150" t="s">
        <v>20</v>
      </c>
      <c r="G19" s="1">
        <v>16</v>
      </c>
      <c r="H19" s="1">
        <f>H9+5.2</f>
        <v>64</v>
      </c>
      <c r="I19" s="1">
        <v>4</v>
      </c>
      <c r="J19" s="141">
        <f t="shared" si="2"/>
        <v>67</v>
      </c>
      <c r="L19" s="1">
        <f t="shared" si="1"/>
        <v>1.072</v>
      </c>
    </row>
    <row r="20" spans="1:12" ht="21" customHeight="1">
      <c r="A20" s="125" t="s">
        <v>56</v>
      </c>
      <c r="B20" s="137" t="s">
        <v>43</v>
      </c>
      <c r="C20" s="1" t="s">
        <v>50</v>
      </c>
      <c r="D20" s="87" t="s">
        <v>58</v>
      </c>
      <c r="E20" s="153" t="s">
        <v>12</v>
      </c>
      <c r="F20" s="150" t="s">
        <v>21</v>
      </c>
      <c r="G20" s="1">
        <v>16</v>
      </c>
      <c r="H20" s="1">
        <f>H11+4.6</f>
        <v>67.6</v>
      </c>
      <c r="I20" s="1">
        <v>4</v>
      </c>
      <c r="J20" s="141">
        <f>H20+4</f>
        <v>71.6</v>
      </c>
      <c r="L20" s="1">
        <f t="shared" si="1"/>
        <v>1.1456</v>
      </c>
    </row>
    <row r="21" spans="1:12" ht="21" customHeight="1" thickBot="1">
      <c r="A21" s="118" t="s">
        <v>7</v>
      </c>
      <c r="B21" s="138" t="s">
        <v>43</v>
      </c>
      <c r="C21" s="3" t="s">
        <v>50</v>
      </c>
      <c r="D21" s="158" t="s">
        <v>58</v>
      </c>
      <c r="E21" s="159" t="s">
        <v>46</v>
      </c>
      <c r="F21" s="160" t="s">
        <v>16</v>
      </c>
      <c r="G21" s="3">
        <v>16</v>
      </c>
      <c r="H21" s="3">
        <f>H13+0.6</f>
        <v>50.2</v>
      </c>
      <c r="I21" s="3">
        <v>3</v>
      </c>
      <c r="J21" s="142">
        <f>H21+4</f>
        <v>54.2</v>
      </c>
      <c r="L21" s="1">
        <f t="shared" si="1"/>
        <v>0.8672000000000001</v>
      </c>
    </row>
    <row r="22" ht="12.75">
      <c r="L22" s="156">
        <f>SUM(L5:L21)</f>
        <v>124.75840000000001</v>
      </c>
    </row>
  </sheetData>
  <printOptions/>
  <pageMargins left="0.24" right="0.46" top="0.96" bottom="1" header="0.5" footer="0.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0"/>
  <sheetViews>
    <sheetView zoomScale="75" zoomScaleNormal="75" workbookViewId="0" topLeftCell="A1">
      <selection activeCell="T57" sqref="T57"/>
    </sheetView>
  </sheetViews>
  <sheetFormatPr defaultColWidth="9.140625" defaultRowHeight="12.75"/>
  <cols>
    <col min="1" max="1" width="0.9921875" style="0" customWidth="1"/>
    <col min="2" max="2" width="2.00390625" style="0" customWidth="1"/>
    <col min="3" max="18" width="5.28125" style="0" customWidth="1"/>
    <col min="19" max="20" width="4.00390625" style="0" customWidth="1"/>
    <col min="23" max="23" width="12.8515625" style="0" customWidth="1"/>
  </cols>
  <sheetData>
    <row r="1" ht="4.5" customHeight="1" thickBot="1"/>
    <row r="2" spans="2:20" ht="30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22" t="s">
        <v>22</v>
      </c>
      <c r="S2" s="222"/>
      <c r="T2" s="223"/>
    </row>
    <row r="3" spans="2:20" s="12" customFormat="1" ht="12.75">
      <c r="B3" s="9"/>
      <c r="C3" s="10">
        <v>22</v>
      </c>
      <c r="D3" s="10"/>
      <c r="E3" s="10">
        <v>23</v>
      </c>
      <c r="F3" s="10"/>
      <c r="G3" s="10">
        <v>24</v>
      </c>
      <c r="H3" s="10"/>
      <c r="I3" s="10">
        <v>25</v>
      </c>
      <c r="J3" s="10"/>
      <c r="K3" s="10">
        <v>26</v>
      </c>
      <c r="L3" s="10"/>
      <c r="M3" s="10">
        <v>27</v>
      </c>
      <c r="N3" s="10"/>
      <c r="O3" s="10">
        <v>28</v>
      </c>
      <c r="P3" s="10"/>
      <c r="Q3" s="10">
        <v>29</v>
      </c>
      <c r="R3" s="10"/>
      <c r="S3" s="11"/>
      <c r="T3" s="224" t="s">
        <v>23</v>
      </c>
    </row>
    <row r="4" spans="2:20" ht="24" customHeight="1">
      <c r="B4" s="13"/>
      <c r="C4" s="35"/>
      <c r="D4" s="15"/>
      <c r="E4" s="20"/>
      <c r="F4" s="15"/>
      <c r="G4" s="17"/>
      <c r="H4" s="15"/>
      <c r="I4" s="17"/>
      <c r="J4" s="15"/>
      <c r="K4" s="18"/>
      <c r="L4" s="15"/>
      <c r="M4" s="19"/>
      <c r="N4" s="15"/>
      <c r="O4" s="16"/>
      <c r="P4" s="15"/>
      <c r="Q4" s="37"/>
      <c r="R4" s="15"/>
      <c r="S4" s="21"/>
      <c r="T4" s="224"/>
    </row>
    <row r="5" spans="2:20" ht="24" customHeight="1">
      <c r="B5" s="13"/>
      <c r="C5" s="40"/>
      <c r="D5" s="15"/>
      <c r="E5" s="39"/>
      <c r="F5" s="15"/>
      <c r="G5" s="24"/>
      <c r="H5" s="15"/>
      <c r="I5" s="24"/>
      <c r="J5" s="15"/>
      <c r="K5" s="25"/>
      <c r="L5" s="15"/>
      <c r="M5" s="26">
        <v>160</v>
      </c>
      <c r="N5" s="15"/>
      <c r="O5" s="28"/>
      <c r="P5" s="15"/>
      <c r="Q5" s="42"/>
      <c r="R5" s="29">
        <v>14</v>
      </c>
      <c r="S5" s="21"/>
      <c r="T5" s="224"/>
    </row>
    <row r="6" spans="2:20" ht="24" customHeight="1">
      <c r="B6" s="13"/>
      <c r="C6" s="45"/>
      <c r="D6" s="15"/>
      <c r="E6" s="44"/>
      <c r="F6" s="15"/>
      <c r="G6" s="31"/>
      <c r="H6" s="15"/>
      <c r="I6" s="31"/>
      <c r="J6" s="15"/>
      <c r="K6" s="32"/>
      <c r="L6" s="15"/>
      <c r="M6" s="32"/>
      <c r="N6" s="15"/>
      <c r="O6" s="34"/>
      <c r="P6" s="15"/>
      <c r="Q6" s="34"/>
      <c r="R6" s="15"/>
      <c r="S6" s="21"/>
      <c r="T6" s="224"/>
    </row>
    <row r="7" spans="2:20" ht="12.75"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1"/>
      <c r="T7" s="224"/>
    </row>
    <row r="8" spans="2:20" ht="24" customHeight="1">
      <c r="B8" s="13"/>
      <c r="C8" s="15"/>
      <c r="D8" s="17"/>
      <c r="E8" s="15"/>
      <c r="F8" s="17"/>
      <c r="G8" s="15"/>
      <c r="H8" s="17"/>
      <c r="I8" s="15"/>
      <c r="J8" s="16"/>
      <c r="K8" s="15"/>
      <c r="L8" s="14"/>
      <c r="M8" s="15"/>
      <c r="N8" s="36"/>
      <c r="O8" s="15"/>
      <c r="P8" s="38"/>
      <c r="Q8" s="15"/>
      <c r="R8" s="20"/>
      <c r="S8" s="21"/>
      <c r="T8" s="224"/>
    </row>
    <row r="9" spans="2:20" ht="24" customHeight="1">
      <c r="B9" s="13"/>
      <c r="C9" s="29">
        <v>11</v>
      </c>
      <c r="D9" s="24"/>
      <c r="E9" s="15"/>
      <c r="F9" s="24"/>
      <c r="G9" s="15"/>
      <c r="H9" s="24"/>
      <c r="I9" s="15"/>
      <c r="J9" s="23"/>
      <c r="K9" s="15"/>
      <c r="L9" s="22"/>
      <c r="M9" s="15"/>
      <c r="N9" s="41"/>
      <c r="O9" s="15"/>
      <c r="P9" s="43"/>
      <c r="Q9" s="15"/>
      <c r="R9" s="27"/>
      <c r="S9" s="21"/>
      <c r="T9" s="224"/>
    </row>
    <row r="10" spans="2:20" ht="24" customHeight="1">
      <c r="B10" s="13"/>
      <c r="C10" s="15"/>
      <c r="D10" s="31"/>
      <c r="E10" s="15"/>
      <c r="F10" s="31"/>
      <c r="G10" s="15"/>
      <c r="H10" s="31"/>
      <c r="I10" s="15"/>
      <c r="J10" s="30"/>
      <c r="K10" s="15"/>
      <c r="L10" s="6"/>
      <c r="M10" s="15"/>
      <c r="N10" s="46"/>
      <c r="O10" s="15"/>
      <c r="P10" s="33"/>
      <c r="Q10" s="15"/>
      <c r="R10" s="33"/>
      <c r="S10" s="21"/>
      <c r="T10" s="224"/>
    </row>
    <row r="11" spans="2:20" s="48" customFormat="1" ht="12.75">
      <c r="B11" s="9"/>
      <c r="C11" s="10"/>
      <c r="D11" s="10">
        <v>22</v>
      </c>
      <c r="E11" s="10"/>
      <c r="F11" s="10">
        <v>23</v>
      </c>
      <c r="G11" s="10"/>
      <c r="H11" s="10">
        <v>24</v>
      </c>
      <c r="I11" s="10"/>
      <c r="J11" s="10">
        <v>25</v>
      </c>
      <c r="K11" s="10"/>
      <c r="L11" s="10">
        <v>26</v>
      </c>
      <c r="M11" s="10"/>
      <c r="N11" s="10">
        <v>27</v>
      </c>
      <c r="O11" s="10"/>
      <c r="P11" s="10">
        <v>28</v>
      </c>
      <c r="Q11" s="10"/>
      <c r="R11" s="10">
        <v>29</v>
      </c>
      <c r="S11" s="10"/>
      <c r="T11" s="47"/>
    </row>
    <row r="12" spans="2:20" ht="66.75" customHeight="1"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49"/>
    </row>
    <row r="13" spans="2:20" ht="12.75"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9"/>
    </row>
    <row r="14" spans="2:20" ht="12.75"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49"/>
    </row>
    <row r="15" spans="2:20" ht="12.75">
      <c r="B15" s="13"/>
      <c r="C15" s="15"/>
      <c r="D15" s="15"/>
      <c r="E15" s="15"/>
      <c r="F15" s="10">
        <v>1</v>
      </c>
      <c r="G15" s="50"/>
      <c r="H15" s="51"/>
      <c r="I15" s="52"/>
      <c r="J15" s="15"/>
      <c r="K15" s="15"/>
      <c r="L15" s="15"/>
      <c r="M15" s="15"/>
      <c r="N15" s="15"/>
      <c r="O15" s="15"/>
      <c r="P15" s="10"/>
      <c r="Q15" s="15"/>
      <c r="R15" s="15"/>
      <c r="S15" s="15"/>
      <c r="T15" s="49"/>
    </row>
    <row r="16" spans="2:20" ht="14.25" customHeight="1">
      <c r="B16" s="13"/>
      <c r="C16" s="15"/>
      <c r="D16" s="15"/>
      <c r="E16" s="15"/>
      <c r="F16" s="10"/>
      <c r="G16" s="15"/>
      <c r="H16" s="15"/>
      <c r="I16" s="15"/>
      <c r="J16" s="15"/>
      <c r="K16" s="15"/>
      <c r="L16" s="15"/>
      <c r="M16" s="53"/>
      <c r="N16" s="54"/>
      <c r="O16" s="55"/>
      <c r="P16" s="10">
        <v>1</v>
      </c>
      <c r="Q16" s="15"/>
      <c r="R16" s="15"/>
      <c r="S16" s="15"/>
      <c r="T16" s="49"/>
    </row>
    <row r="17" spans="2:20" ht="12.75">
      <c r="B17" s="13"/>
      <c r="C17" s="15"/>
      <c r="D17" s="15"/>
      <c r="E17" s="15"/>
      <c r="F17" s="10">
        <v>2</v>
      </c>
      <c r="G17" s="74"/>
      <c r="H17" s="76"/>
      <c r="I17" s="77"/>
      <c r="J17" s="15"/>
      <c r="K17" s="15"/>
      <c r="L17" s="15"/>
      <c r="M17" s="15"/>
      <c r="N17" s="15"/>
      <c r="O17" s="15"/>
      <c r="P17" s="10"/>
      <c r="Q17" s="15"/>
      <c r="R17" s="15"/>
      <c r="S17" s="15"/>
      <c r="T17" s="49"/>
    </row>
    <row r="18" spans="2:20" ht="14.25" customHeight="1">
      <c r="B18" s="13"/>
      <c r="C18" s="15"/>
      <c r="D18" s="15"/>
      <c r="E18" s="15"/>
      <c r="F18" s="10"/>
      <c r="G18" s="15"/>
      <c r="H18" s="15"/>
      <c r="I18" s="15"/>
      <c r="J18" s="15"/>
      <c r="K18" s="15"/>
      <c r="L18" s="15"/>
      <c r="M18" s="53"/>
      <c r="N18" s="59"/>
      <c r="O18" s="60"/>
      <c r="P18" s="10">
        <v>2</v>
      </c>
      <c r="Q18" s="15"/>
      <c r="R18" s="15"/>
      <c r="S18" s="21"/>
      <c r="T18" s="224" t="s">
        <v>24</v>
      </c>
    </row>
    <row r="19" spans="2:20" ht="12.75">
      <c r="B19" s="13"/>
      <c r="C19" s="15"/>
      <c r="D19" s="15"/>
      <c r="E19" s="15"/>
      <c r="F19" s="10">
        <v>3</v>
      </c>
      <c r="G19" s="50"/>
      <c r="H19" s="51"/>
      <c r="I19" s="52"/>
      <c r="J19" s="15"/>
      <c r="K19" s="15"/>
      <c r="L19" s="15"/>
      <c r="M19" s="15"/>
      <c r="N19" s="15"/>
      <c r="O19" s="15"/>
      <c r="P19" s="10"/>
      <c r="Q19" s="15"/>
      <c r="R19" s="15"/>
      <c r="S19" s="21"/>
      <c r="T19" s="224"/>
    </row>
    <row r="20" spans="2:20" ht="14.25" customHeight="1">
      <c r="B20" s="13"/>
      <c r="C20" s="15"/>
      <c r="D20" s="15"/>
      <c r="E20" s="15"/>
      <c r="F20" s="10"/>
      <c r="G20" s="15"/>
      <c r="H20" s="15"/>
      <c r="I20" s="15"/>
      <c r="J20" s="15"/>
      <c r="K20" s="15"/>
      <c r="L20" s="15"/>
      <c r="M20" s="50"/>
      <c r="N20" s="51"/>
      <c r="O20" s="52"/>
      <c r="P20" s="10">
        <v>3</v>
      </c>
      <c r="Q20" s="15"/>
      <c r="R20" s="15"/>
      <c r="S20" s="21"/>
      <c r="T20" s="224"/>
    </row>
    <row r="21" spans="2:20" ht="12.75">
      <c r="B21" s="13"/>
      <c r="C21" s="15"/>
      <c r="D21" s="15"/>
      <c r="E21" s="15"/>
      <c r="F21" s="10">
        <v>4</v>
      </c>
      <c r="G21" s="50"/>
      <c r="H21" s="51"/>
      <c r="I21" s="52"/>
      <c r="J21" s="15"/>
      <c r="K21" s="15"/>
      <c r="L21" s="15"/>
      <c r="M21" s="15"/>
      <c r="N21" s="15"/>
      <c r="O21" s="15"/>
      <c r="P21" s="10"/>
      <c r="Q21" s="15"/>
      <c r="R21" s="15"/>
      <c r="S21" s="21"/>
      <c r="T21" s="224"/>
    </row>
    <row r="22" spans="2:20" ht="14.25" customHeight="1">
      <c r="B22" s="13"/>
      <c r="C22" s="15"/>
      <c r="D22" s="15"/>
      <c r="E22" s="15"/>
      <c r="F22" s="10"/>
      <c r="G22" s="15"/>
      <c r="H22" s="15"/>
      <c r="I22" s="15"/>
      <c r="J22" s="15"/>
      <c r="K22" s="15"/>
      <c r="L22" s="15"/>
      <c r="M22" s="50"/>
      <c r="N22" s="51"/>
      <c r="O22" s="52"/>
      <c r="P22" s="10">
        <v>4</v>
      </c>
      <c r="Q22" s="15"/>
      <c r="R22" s="15"/>
      <c r="S22" s="21"/>
      <c r="T22" s="224"/>
    </row>
    <row r="23" spans="2:20" ht="12.75">
      <c r="B23" s="13"/>
      <c r="C23" s="15"/>
      <c r="D23" s="15"/>
      <c r="E23" s="15"/>
      <c r="F23" s="10">
        <v>5</v>
      </c>
      <c r="G23" s="71"/>
      <c r="H23" s="72"/>
      <c r="I23" s="73"/>
      <c r="J23" s="15"/>
      <c r="K23" s="15"/>
      <c r="L23" s="15"/>
      <c r="M23" s="15"/>
      <c r="N23" s="15"/>
      <c r="O23" s="15"/>
      <c r="P23" s="10"/>
      <c r="Q23" s="15"/>
      <c r="R23" s="15"/>
      <c r="S23" s="21"/>
      <c r="T23" s="224"/>
    </row>
    <row r="24" spans="2:20" ht="14.25" customHeight="1">
      <c r="B24" s="13"/>
      <c r="C24" s="15"/>
      <c r="D24" s="15"/>
      <c r="E24" s="15"/>
      <c r="F24" s="10"/>
      <c r="G24" s="15"/>
      <c r="H24" s="15"/>
      <c r="I24" s="15"/>
      <c r="J24" s="15"/>
      <c r="K24" s="15"/>
      <c r="L24" s="15"/>
      <c r="M24" s="68"/>
      <c r="N24" s="69"/>
      <c r="O24" s="70"/>
      <c r="P24" s="10">
        <v>5</v>
      </c>
      <c r="Q24" s="15"/>
      <c r="R24" s="15"/>
      <c r="S24" s="21"/>
      <c r="T24" s="224"/>
    </row>
    <row r="25" spans="2:20" ht="12.75">
      <c r="B25" s="13"/>
      <c r="C25" s="15"/>
      <c r="D25" s="15"/>
      <c r="E25" s="15"/>
      <c r="F25" s="10">
        <v>6</v>
      </c>
      <c r="G25" s="65"/>
      <c r="H25" s="66"/>
      <c r="I25" s="67"/>
      <c r="J25" s="15"/>
      <c r="K25" s="15"/>
      <c r="L25" s="15"/>
      <c r="M25" s="15"/>
      <c r="N25" s="15"/>
      <c r="O25" s="15"/>
      <c r="P25" s="10"/>
      <c r="Q25" s="15"/>
      <c r="R25" s="15"/>
      <c r="S25" s="21"/>
      <c r="T25" s="224"/>
    </row>
    <row r="26" spans="2:20" ht="14.25" customHeight="1">
      <c r="B26" s="13"/>
      <c r="C26" s="15"/>
      <c r="D26" s="15"/>
      <c r="E26" s="15"/>
      <c r="F26" s="10"/>
      <c r="G26" s="15"/>
      <c r="H26" s="15"/>
      <c r="I26" s="15"/>
      <c r="J26" s="15"/>
      <c r="K26" s="15"/>
      <c r="L26" s="15"/>
      <c r="M26" s="56"/>
      <c r="N26" s="78"/>
      <c r="O26" s="70"/>
      <c r="P26" s="10">
        <v>6</v>
      </c>
      <c r="Q26" s="15"/>
      <c r="R26" s="15"/>
      <c r="S26" s="21"/>
      <c r="T26" s="224"/>
    </row>
    <row r="27" spans="2:20" ht="12.75">
      <c r="B27" s="13"/>
      <c r="C27" s="15"/>
      <c r="D27" s="15"/>
      <c r="E27" s="15"/>
      <c r="F27" s="10">
        <v>7</v>
      </c>
      <c r="G27" s="61"/>
      <c r="H27" s="62"/>
      <c r="I27" s="63"/>
      <c r="J27" s="15"/>
      <c r="K27" s="15"/>
      <c r="L27" s="15"/>
      <c r="M27" s="15"/>
      <c r="N27" s="15"/>
      <c r="O27" s="15"/>
      <c r="P27" s="10"/>
      <c r="Q27" s="15"/>
      <c r="R27" s="15"/>
      <c r="S27" s="21"/>
      <c r="T27" s="224"/>
    </row>
    <row r="28" spans="2:20" ht="14.25" customHeight="1">
      <c r="B28" s="13"/>
      <c r="C28" s="15"/>
      <c r="D28" s="15"/>
      <c r="E28" s="15"/>
      <c r="F28" s="10"/>
      <c r="G28" s="15"/>
      <c r="H28" s="15"/>
      <c r="I28" s="15"/>
      <c r="J28" s="15"/>
      <c r="K28" s="15"/>
      <c r="L28" s="15"/>
      <c r="M28" s="88"/>
      <c r="N28" s="89"/>
      <c r="O28" s="90"/>
      <c r="P28" s="10">
        <v>7</v>
      </c>
      <c r="Q28" s="15"/>
      <c r="R28" s="15"/>
      <c r="S28" s="21"/>
      <c r="T28" s="224"/>
    </row>
    <row r="29" spans="2:20" ht="12.75">
      <c r="B29" s="13"/>
      <c r="C29" s="15"/>
      <c r="D29" s="15"/>
      <c r="E29" s="15"/>
      <c r="F29" s="10">
        <v>8</v>
      </c>
      <c r="G29" s="56"/>
      <c r="H29" s="57"/>
      <c r="I29" s="58"/>
      <c r="J29" s="15"/>
      <c r="K29" s="15"/>
      <c r="L29" s="15"/>
      <c r="M29" s="15"/>
      <c r="N29" s="15"/>
      <c r="O29" s="15"/>
      <c r="P29" s="10"/>
      <c r="Q29" s="15"/>
      <c r="R29" s="15"/>
      <c r="S29" s="21"/>
      <c r="T29" s="224"/>
    </row>
    <row r="30" spans="2:20" ht="14.25" customHeight="1">
      <c r="B30" s="13"/>
      <c r="C30" s="15"/>
      <c r="D30" s="15"/>
      <c r="E30" s="15"/>
      <c r="F30" s="10"/>
      <c r="G30" s="15"/>
      <c r="H30" s="15"/>
      <c r="I30" s="15"/>
      <c r="J30" s="15"/>
      <c r="K30" s="15"/>
      <c r="L30" s="15"/>
      <c r="M30" s="50"/>
      <c r="N30" s="51"/>
      <c r="O30" s="52"/>
      <c r="P30" s="10">
        <v>8</v>
      </c>
      <c r="Q30" s="15"/>
      <c r="R30" s="15"/>
      <c r="S30" s="21"/>
      <c r="T30" s="224"/>
    </row>
    <row r="31" spans="2:20" ht="12.75">
      <c r="B31" s="13"/>
      <c r="C31" s="15"/>
      <c r="D31" s="15"/>
      <c r="E31" s="15"/>
      <c r="F31" s="10">
        <v>9</v>
      </c>
      <c r="G31" s="50"/>
      <c r="H31" s="51"/>
      <c r="I31" s="52"/>
      <c r="J31" s="15"/>
      <c r="K31" s="15"/>
      <c r="L31" s="15"/>
      <c r="M31" s="15"/>
      <c r="N31" s="15"/>
      <c r="O31" s="15"/>
      <c r="P31" s="10"/>
      <c r="Q31" s="15"/>
      <c r="R31" s="15"/>
      <c r="S31" s="21"/>
      <c r="T31" s="224"/>
    </row>
    <row r="32" spans="2:20" ht="14.25" customHeight="1">
      <c r="B32" s="13"/>
      <c r="C32" s="15"/>
      <c r="D32" s="15"/>
      <c r="E32" s="15"/>
      <c r="F32" s="10"/>
      <c r="G32" s="15"/>
      <c r="H32" s="15"/>
      <c r="I32" s="15"/>
      <c r="J32" s="15"/>
      <c r="K32" s="15"/>
      <c r="L32" s="15"/>
      <c r="M32" s="74"/>
      <c r="N32" s="75"/>
      <c r="O32" s="64"/>
      <c r="P32" s="10">
        <v>9</v>
      </c>
      <c r="Q32" s="15"/>
      <c r="R32" s="15"/>
      <c r="S32" s="21"/>
      <c r="T32" s="224"/>
    </row>
    <row r="33" spans="2:20" ht="12.75">
      <c r="B33" s="13"/>
      <c r="C33" s="15"/>
      <c r="D33" s="15"/>
      <c r="E33" s="15"/>
      <c r="F33" s="10">
        <v>10</v>
      </c>
      <c r="G33" s="50"/>
      <c r="H33" s="51"/>
      <c r="I33" s="52"/>
      <c r="J33" s="15"/>
      <c r="K33" s="15"/>
      <c r="L33" s="15"/>
      <c r="M33" s="15"/>
      <c r="N33" s="15"/>
      <c r="O33" s="15"/>
      <c r="P33" s="10"/>
      <c r="Q33" s="15"/>
      <c r="R33" s="15"/>
      <c r="T33" s="224"/>
    </row>
    <row r="34" spans="2:20" ht="14.25" customHeight="1">
      <c r="B34" s="13"/>
      <c r="C34" s="15"/>
      <c r="D34" s="15"/>
      <c r="E34" s="15"/>
      <c r="F34" s="10"/>
      <c r="G34" s="15"/>
      <c r="H34" s="15"/>
      <c r="I34" s="15"/>
      <c r="J34" s="15"/>
      <c r="K34" s="15"/>
      <c r="L34" s="15"/>
      <c r="M34" s="50"/>
      <c r="N34" s="51"/>
      <c r="O34" s="52"/>
      <c r="P34" s="10">
        <v>10</v>
      </c>
      <c r="Q34" s="15"/>
      <c r="R34" s="15"/>
      <c r="S34" s="15"/>
      <c r="T34" s="49"/>
    </row>
    <row r="35" spans="2:20" ht="12.75">
      <c r="B35" s="13"/>
      <c r="C35" s="15"/>
      <c r="D35" s="15"/>
      <c r="E35" s="15"/>
      <c r="F35" s="10">
        <v>11</v>
      </c>
      <c r="G35" s="50"/>
      <c r="H35" s="51"/>
      <c r="I35" s="52"/>
      <c r="J35" s="15"/>
      <c r="K35" s="15"/>
      <c r="L35" s="15"/>
      <c r="M35" s="15"/>
      <c r="N35" s="15"/>
      <c r="O35" s="15"/>
      <c r="P35" s="10"/>
      <c r="Q35" s="15"/>
      <c r="R35" s="15"/>
      <c r="S35" s="15"/>
      <c r="T35" s="49"/>
    </row>
    <row r="36" spans="2:20" ht="12.75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50"/>
      <c r="N36" s="51"/>
      <c r="O36" s="52"/>
      <c r="P36" s="10">
        <v>11</v>
      </c>
      <c r="Q36" s="15"/>
      <c r="R36" s="15"/>
      <c r="S36" s="15"/>
      <c r="T36" s="49"/>
    </row>
    <row r="37" spans="2:20" ht="12" customHeight="1" thickBot="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82"/>
      <c r="O37" s="81"/>
      <c r="P37" s="83"/>
      <c r="Q37" s="80"/>
      <c r="R37" s="80"/>
      <c r="S37" s="80"/>
      <c r="T37" s="84"/>
    </row>
    <row r="38" spans="2:20" ht="36.75" customHeight="1" thickBot="1">
      <c r="B38" s="2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91"/>
      <c r="R38" s="91"/>
      <c r="S38" s="91"/>
      <c r="T38" s="91"/>
    </row>
    <row r="39" spans="2:20" ht="12.75" customHeight="1">
      <c r="B39" s="7"/>
      <c r="C39" s="93"/>
      <c r="D39" s="225" t="s">
        <v>5</v>
      </c>
      <c r="E39" s="228" t="s">
        <v>57</v>
      </c>
      <c r="F39" s="231" t="s">
        <v>18</v>
      </c>
      <c r="G39" s="93"/>
      <c r="H39" s="93"/>
      <c r="I39" s="93"/>
      <c r="J39" s="94"/>
      <c r="K39" s="93"/>
      <c r="L39" s="93"/>
      <c r="M39" s="93"/>
      <c r="N39" s="94"/>
      <c r="O39" s="93"/>
      <c r="P39" s="93"/>
      <c r="Q39" s="93"/>
      <c r="R39" s="234" t="s">
        <v>25</v>
      </c>
      <c r="S39" s="234"/>
      <c r="T39" s="235"/>
    </row>
    <row r="40" spans="2:20" ht="12.75" customHeight="1">
      <c r="B40" s="13"/>
      <c r="C40" s="95"/>
      <c r="D40" s="226"/>
      <c r="E40" s="229"/>
      <c r="F40" s="232"/>
      <c r="G40" s="95"/>
      <c r="H40" s="96"/>
      <c r="I40" s="238" t="s">
        <v>55</v>
      </c>
      <c r="J40" s="241" t="s">
        <v>56</v>
      </c>
      <c r="K40" s="95"/>
      <c r="L40" s="95"/>
      <c r="M40" s="95"/>
      <c r="N40" s="97"/>
      <c r="O40" s="95"/>
      <c r="P40" s="95"/>
      <c r="Q40" s="95"/>
      <c r="R40" s="236"/>
      <c r="S40" s="236"/>
      <c r="T40" s="237"/>
    </row>
    <row r="41" spans="2:20" ht="12.75" customHeight="1">
      <c r="B41" s="13"/>
      <c r="C41" s="95"/>
      <c r="D41" s="226"/>
      <c r="E41" s="229"/>
      <c r="F41" s="232"/>
      <c r="G41" s="95"/>
      <c r="H41" s="91"/>
      <c r="I41" s="239"/>
      <c r="J41" s="242"/>
      <c r="K41" s="95"/>
      <c r="L41" s="91"/>
      <c r="M41" s="244" t="s">
        <v>7</v>
      </c>
      <c r="N41" s="216" t="s">
        <v>8</v>
      </c>
      <c r="O41" s="95"/>
      <c r="P41" s="95"/>
      <c r="Q41" s="95"/>
      <c r="R41" s="236"/>
      <c r="S41" s="236"/>
      <c r="T41" s="237"/>
    </row>
    <row r="42" spans="2:20" ht="12.75" customHeight="1">
      <c r="B42" s="13"/>
      <c r="C42" s="95"/>
      <c r="D42" s="226"/>
      <c r="E42" s="229"/>
      <c r="F42" s="232"/>
      <c r="G42" s="95"/>
      <c r="H42" s="91"/>
      <c r="I42" s="239"/>
      <c r="J42" s="242"/>
      <c r="K42" s="95"/>
      <c r="L42" s="91"/>
      <c r="M42" s="245"/>
      <c r="N42" s="217"/>
      <c r="O42" s="95"/>
      <c r="P42" s="91"/>
      <c r="Q42" s="219" t="s">
        <v>9</v>
      </c>
      <c r="R42" s="236"/>
      <c r="S42" s="236"/>
      <c r="T42" s="237"/>
    </row>
    <row r="43" spans="2:20" ht="12.75" customHeight="1">
      <c r="B43" s="13"/>
      <c r="C43" s="95"/>
      <c r="D43" s="226"/>
      <c r="E43" s="229"/>
      <c r="F43" s="232"/>
      <c r="G43" s="95"/>
      <c r="H43" s="91"/>
      <c r="I43" s="239"/>
      <c r="J43" s="242"/>
      <c r="K43" s="95"/>
      <c r="L43" s="91"/>
      <c r="M43" s="245"/>
      <c r="N43" s="217"/>
      <c r="O43" s="95"/>
      <c r="P43" s="91"/>
      <c r="Q43" s="220"/>
      <c r="R43" s="95"/>
      <c r="S43" s="95"/>
      <c r="T43" s="98"/>
    </row>
    <row r="44" spans="2:20" ht="12.75" customHeight="1">
      <c r="B44" s="13"/>
      <c r="C44" s="95"/>
      <c r="D44" s="227"/>
      <c r="E44" s="230"/>
      <c r="F44" s="233"/>
      <c r="G44" s="95"/>
      <c r="H44" s="91"/>
      <c r="I44" s="239"/>
      <c r="J44" s="242"/>
      <c r="K44" s="95"/>
      <c r="L44" s="91"/>
      <c r="M44" s="245"/>
      <c r="N44" s="217"/>
      <c r="O44" s="95"/>
      <c r="P44" s="91"/>
      <c r="Q44" s="220"/>
      <c r="R44" s="95"/>
      <c r="S44" s="95"/>
      <c r="T44" s="98"/>
    </row>
    <row r="45" spans="2:20" ht="12.75" customHeight="1">
      <c r="B45" s="13"/>
      <c r="C45" s="95"/>
      <c r="D45" s="91"/>
      <c r="E45" s="91"/>
      <c r="F45" s="95"/>
      <c r="G45" s="95"/>
      <c r="H45" s="91"/>
      <c r="I45" s="240"/>
      <c r="J45" s="243"/>
      <c r="K45" s="95"/>
      <c r="L45" s="91"/>
      <c r="M45" s="245"/>
      <c r="N45" s="217"/>
      <c r="O45" s="95"/>
      <c r="P45" s="91"/>
      <c r="Q45" s="220"/>
      <c r="R45" s="95"/>
      <c r="S45" s="95"/>
      <c r="T45" s="98"/>
    </row>
    <row r="46" spans="2:20" ht="12.75" customHeight="1">
      <c r="B46" s="13"/>
      <c r="C46" s="95"/>
      <c r="D46" s="99">
        <v>208</v>
      </c>
      <c r="E46" s="99">
        <v>192</v>
      </c>
      <c r="F46" s="99">
        <v>192</v>
      </c>
      <c r="G46" s="95"/>
      <c r="H46" s="91"/>
      <c r="I46" s="91"/>
      <c r="J46" s="100"/>
      <c r="K46" s="95"/>
      <c r="L46" s="91"/>
      <c r="M46" s="246"/>
      <c r="N46" s="218"/>
      <c r="O46" s="95"/>
      <c r="P46" s="91"/>
      <c r="Q46" s="220"/>
      <c r="R46" s="95"/>
      <c r="S46" s="95"/>
      <c r="T46" s="98"/>
    </row>
    <row r="47" spans="2:20" ht="12.75" customHeight="1">
      <c r="B47" s="13"/>
      <c r="C47" s="95"/>
      <c r="D47" s="100"/>
      <c r="E47" s="100"/>
      <c r="F47" s="100"/>
      <c r="G47" s="95"/>
      <c r="H47" s="96"/>
      <c r="I47" s="99">
        <v>304</v>
      </c>
      <c r="J47" s="99">
        <v>304</v>
      </c>
      <c r="K47" s="95"/>
      <c r="L47" s="91"/>
      <c r="M47" s="91"/>
      <c r="N47" s="95"/>
      <c r="O47" s="95"/>
      <c r="P47" s="91"/>
      <c r="Q47" s="221"/>
      <c r="R47" s="95"/>
      <c r="S47" s="95"/>
      <c r="T47" s="98"/>
    </row>
    <row r="48" spans="2:20" ht="12.75" customHeight="1">
      <c r="B48" s="13"/>
      <c r="C48" s="95"/>
      <c r="D48" s="95"/>
      <c r="E48" s="95"/>
      <c r="F48" s="95"/>
      <c r="G48" s="95"/>
      <c r="H48" s="100"/>
      <c r="I48" s="100"/>
      <c r="J48" s="95"/>
      <c r="K48" s="95"/>
      <c r="L48" s="96"/>
      <c r="M48" s="99">
        <v>304</v>
      </c>
      <c r="N48" s="99">
        <v>288</v>
      </c>
      <c r="O48" s="95"/>
      <c r="P48" s="91"/>
      <c r="Q48" s="95"/>
      <c r="R48" s="95"/>
      <c r="S48" s="95"/>
      <c r="T48" s="98"/>
    </row>
    <row r="49" spans="2:20" ht="12.75" customHeight="1"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0"/>
      <c r="M49" s="10"/>
      <c r="N49" s="15"/>
      <c r="O49" s="15"/>
      <c r="P49" s="85"/>
      <c r="Q49" s="85">
        <v>288</v>
      </c>
      <c r="R49" s="15"/>
      <c r="S49" s="15"/>
      <c r="T49" s="49"/>
    </row>
    <row r="50" spans="2:20" ht="12.75" customHeight="1" thickBot="1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3"/>
      <c r="Q50" s="80"/>
      <c r="R50" s="80"/>
      <c r="S50" s="80"/>
      <c r="T50" s="84"/>
    </row>
  </sheetData>
  <mergeCells count="12">
    <mergeCell ref="D39:D44"/>
    <mergeCell ref="E39:E44"/>
    <mergeCell ref="F39:F44"/>
    <mergeCell ref="R39:T42"/>
    <mergeCell ref="I40:I45"/>
    <mergeCell ref="J40:J45"/>
    <mergeCell ref="M41:M46"/>
    <mergeCell ref="N41:N46"/>
    <mergeCell ref="Q42:Q47"/>
    <mergeCell ref="R2:T2"/>
    <mergeCell ref="T3:T10"/>
    <mergeCell ref="T18:T33"/>
  </mergeCells>
  <printOptions/>
  <pageMargins left="0.38" right="0.42" top="0.25" bottom="0.46" header="0.3" footer="0.46"/>
  <pageSetup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4"/>
  <sheetViews>
    <sheetView tabSelected="1" workbookViewId="0" topLeftCell="Q5">
      <selection activeCell="O6" sqref="O6"/>
    </sheetView>
  </sheetViews>
  <sheetFormatPr defaultColWidth="9.140625" defaultRowHeight="12.75"/>
  <cols>
    <col min="1" max="1" width="10.8515625" style="0" customWidth="1"/>
    <col min="2" max="2" width="12.7109375" style="0" customWidth="1"/>
    <col min="7" max="7" width="9.28125" style="0" customWidth="1"/>
    <col min="8" max="8" width="10.28125" style="0" customWidth="1"/>
    <col min="9" max="9" width="9.7109375" style="0" customWidth="1"/>
    <col min="11" max="11" width="7.7109375" style="0" customWidth="1"/>
    <col min="13" max="13" width="9.8515625" style="0" customWidth="1"/>
    <col min="14" max="14" width="9.00390625" style="0" customWidth="1"/>
    <col min="16" max="16" width="9.00390625" style="0" customWidth="1"/>
  </cols>
  <sheetData>
    <row r="1" spans="1:8" ht="12.75">
      <c r="A1" t="s">
        <v>97</v>
      </c>
      <c r="H1" s="161"/>
    </row>
    <row r="2" spans="1:8" s="162" customFormat="1" ht="12.75">
      <c r="A2" s="162" t="s">
        <v>98</v>
      </c>
      <c r="H2" s="163"/>
    </row>
    <row r="3" ht="12.75" customHeight="1">
      <c r="H3" s="161"/>
    </row>
    <row r="4" spans="1:11" ht="12.75">
      <c r="A4" s="174"/>
      <c r="B4" s="175"/>
      <c r="C4" s="176"/>
      <c r="D4" s="180" t="s">
        <v>63</v>
      </c>
      <c r="E4" s="180"/>
      <c r="F4" s="176"/>
      <c r="G4" s="176"/>
      <c r="H4" s="181"/>
      <c r="I4" s="176"/>
      <c r="J4" s="178"/>
      <c r="K4" s="178"/>
    </row>
    <row r="5" spans="1:75" s="179" customFormat="1" ht="108" customHeight="1">
      <c r="A5" s="182" t="s">
        <v>89</v>
      </c>
      <c r="B5" s="182" t="s">
        <v>64</v>
      </c>
      <c r="C5" s="182" t="s">
        <v>65</v>
      </c>
      <c r="D5" s="182" t="s">
        <v>115</v>
      </c>
      <c r="E5" s="182" t="s">
        <v>116</v>
      </c>
      <c r="F5" s="177" t="s">
        <v>88</v>
      </c>
      <c r="G5" s="177" t="s">
        <v>96</v>
      </c>
      <c r="H5" s="177" t="s">
        <v>95</v>
      </c>
      <c r="I5" s="182" t="s">
        <v>3</v>
      </c>
      <c r="J5" s="202" t="s">
        <v>87</v>
      </c>
      <c r="K5" s="206" t="s">
        <v>99</v>
      </c>
      <c r="L5" s="207" t="s">
        <v>101</v>
      </c>
      <c r="M5" s="208" t="s">
        <v>102</v>
      </c>
      <c r="N5" s="207" t="s">
        <v>114</v>
      </c>
      <c r="O5" s="212" t="s">
        <v>103</v>
      </c>
      <c r="P5" s="213" t="s">
        <v>113</v>
      </c>
      <c r="Q5" s="213" t="s">
        <v>104</v>
      </c>
      <c r="R5" s="213" t="s">
        <v>105</v>
      </c>
      <c r="S5" s="213" t="s">
        <v>106</v>
      </c>
      <c r="T5" s="213" t="s">
        <v>108</v>
      </c>
      <c r="U5" s="213" t="s">
        <v>110</v>
      </c>
      <c r="V5" s="213" t="s">
        <v>111</v>
      </c>
      <c r="W5" s="213" t="s">
        <v>112</v>
      </c>
      <c r="X5" s="213" t="s">
        <v>117</v>
      </c>
      <c r="Y5" s="213"/>
      <c r="Z5" s="213" t="s">
        <v>109</v>
      </c>
      <c r="AA5" s="213" t="s">
        <v>107</v>
      </c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</row>
    <row r="6" spans="1:75" s="164" customFormat="1" ht="14.25" customHeight="1">
      <c r="A6" s="1" t="s">
        <v>66</v>
      </c>
      <c r="B6" s="196" t="s">
        <v>67</v>
      </c>
      <c r="C6" s="166">
        <v>12</v>
      </c>
      <c r="D6" s="1">
        <v>192</v>
      </c>
      <c r="E6" s="149">
        <v>192</v>
      </c>
      <c r="F6" s="166">
        <v>1</v>
      </c>
      <c r="G6" s="166" t="s">
        <v>58</v>
      </c>
      <c r="H6" s="166" t="s">
        <v>58</v>
      </c>
      <c r="I6" s="4">
        <f aca="true" t="shared" si="0" ref="I6:I21">D6*2.7</f>
        <v>518.4000000000001</v>
      </c>
      <c r="J6" s="203">
        <v>15.6</v>
      </c>
      <c r="K6" s="205" t="s">
        <v>100</v>
      </c>
      <c r="L6" s="149">
        <v>192</v>
      </c>
      <c r="M6" s="209" t="s">
        <v>58</v>
      </c>
      <c r="N6" s="205">
        <v>8</v>
      </c>
      <c r="O6" s="211">
        <f>(E6+N6)/2</f>
        <v>100</v>
      </c>
      <c r="P6" s="211">
        <f>L6/2</f>
        <v>96</v>
      </c>
      <c r="Q6" s="186"/>
      <c r="R6" s="186"/>
      <c r="S6" s="186"/>
      <c r="T6" s="186"/>
      <c r="U6" s="214"/>
      <c r="V6" s="186"/>
      <c r="W6" s="186"/>
      <c r="X6" s="186"/>
      <c r="Y6" s="186"/>
      <c r="Z6" s="214">
        <f>SUM(P6:X6)</f>
        <v>96</v>
      </c>
      <c r="AA6" s="214">
        <f>O6-(SUM(P6:X6))</f>
        <v>4</v>
      </c>
      <c r="AB6" s="186"/>
      <c r="AC6" s="186"/>
      <c r="AD6" s="186">
        <f>Z6*2*J6/1000</f>
        <v>2.9951999999999996</v>
      </c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</row>
    <row r="7" spans="1:75" ht="25.5">
      <c r="A7" s="1" t="s">
        <v>68</v>
      </c>
      <c r="B7" s="165" t="s">
        <v>69</v>
      </c>
      <c r="C7" s="166">
        <v>11</v>
      </c>
      <c r="D7" s="1">
        <v>184</v>
      </c>
      <c r="E7" s="149">
        <v>178</v>
      </c>
      <c r="F7" s="166">
        <v>1</v>
      </c>
      <c r="G7" s="166" t="s">
        <v>58</v>
      </c>
      <c r="H7" s="169" t="s">
        <v>90</v>
      </c>
      <c r="I7" s="4">
        <f t="shared" si="0"/>
        <v>496.8</v>
      </c>
      <c r="J7" s="203">
        <v>16</v>
      </c>
      <c r="K7" s="205" t="s">
        <v>100</v>
      </c>
      <c r="L7" s="149">
        <v>184</v>
      </c>
      <c r="M7" s="209" t="s">
        <v>58</v>
      </c>
      <c r="N7" s="205">
        <v>8</v>
      </c>
      <c r="O7" s="211">
        <f aca="true" t="shared" si="1" ref="O7:O21">(E7+N7)/2</f>
        <v>93</v>
      </c>
      <c r="P7" s="211">
        <f aca="true" t="shared" si="2" ref="P7:P21">L7/2</f>
        <v>92</v>
      </c>
      <c r="Q7" s="173"/>
      <c r="R7" s="173"/>
      <c r="S7" s="173"/>
      <c r="T7" s="173"/>
      <c r="U7" s="214"/>
      <c r="V7" s="173"/>
      <c r="W7" s="173"/>
      <c r="X7" s="173"/>
      <c r="Y7" s="173"/>
      <c r="Z7" s="214">
        <f aca="true" t="shared" si="3" ref="Z7:Z21">SUM(P7:X7)</f>
        <v>92</v>
      </c>
      <c r="AA7" s="214">
        <f aca="true" t="shared" si="4" ref="AA7:AA21">O7-(SUM(P7:X7))</f>
        <v>1</v>
      </c>
      <c r="AB7" s="173"/>
      <c r="AC7" s="173"/>
      <c r="AD7" s="186">
        <f aca="true" t="shared" si="5" ref="AD7:AD21">Z7*2*J7/1000</f>
        <v>2.944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</row>
    <row r="8" spans="1:30" s="173" customFormat="1" ht="25.5">
      <c r="A8" s="1" t="s">
        <v>68</v>
      </c>
      <c r="B8" s="165" t="s">
        <v>70</v>
      </c>
      <c r="C8" s="166">
        <v>10</v>
      </c>
      <c r="D8" s="1">
        <v>63</v>
      </c>
      <c r="E8" s="149">
        <v>69</v>
      </c>
      <c r="F8" s="166">
        <v>1</v>
      </c>
      <c r="G8" s="200">
        <v>1</v>
      </c>
      <c r="H8" s="169" t="s">
        <v>91</v>
      </c>
      <c r="I8" s="4">
        <f t="shared" si="0"/>
        <v>170.10000000000002</v>
      </c>
      <c r="J8" s="203">
        <v>16</v>
      </c>
      <c r="K8" s="205" t="s">
        <v>100</v>
      </c>
      <c r="L8" s="149">
        <v>63</v>
      </c>
      <c r="M8" s="209" t="s">
        <v>58</v>
      </c>
      <c r="N8" s="205">
        <v>5</v>
      </c>
      <c r="O8" s="211">
        <f t="shared" si="1"/>
        <v>37</v>
      </c>
      <c r="P8" s="211">
        <f t="shared" si="2"/>
        <v>31.5</v>
      </c>
      <c r="U8" s="214"/>
      <c r="Z8" s="214">
        <f t="shared" si="3"/>
        <v>31.5</v>
      </c>
      <c r="AA8" s="214">
        <f t="shared" si="4"/>
        <v>5.5</v>
      </c>
      <c r="AD8" s="186">
        <f t="shared" si="5"/>
        <v>1.008</v>
      </c>
    </row>
    <row r="9" spans="1:75" ht="25.5">
      <c r="A9" s="1" t="s">
        <v>84</v>
      </c>
      <c r="B9" s="165" t="s">
        <v>70</v>
      </c>
      <c r="C9" s="166">
        <v>10</v>
      </c>
      <c r="D9" s="1">
        <v>111</v>
      </c>
      <c r="E9" s="149">
        <v>109</v>
      </c>
      <c r="F9" s="166">
        <v>1</v>
      </c>
      <c r="G9" s="200">
        <v>2</v>
      </c>
      <c r="H9" s="169" t="s">
        <v>93</v>
      </c>
      <c r="I9" s="4">
        <f t="shared" si="0"/>
        <v>299.70000000000005</v>
      </c>
      <c r="J9" s="203">
        <v>18.5</v>
      </c>
      <c r="K9" s="205" t="s">
        <v>100</v>
      </c>
      <c r="L9" s="149">
        <v>111</v>
      </c>
      <c r="M9" s="209" t="s">
        <v>58</v>
      </c>
      <c r="N9" s="149">
        <v>5</v>
      </c>
      <c r="O9" s="211">
        <f t="shared" si="1"/>
        <v>57</v>
      </c>
      <c r="P9" s="211">
        <v>20</v>
      </c>
      <c r="Q9" s="173">
        <v>20</v>
      </c>
      <c r="R9" s="173"/>
      <c r="S9" s="173">
        <v>17</v>
      </c>
      <c r="T9" s="173"/>
      <c r="U9" s="214"/>
      <c r="V9" s="173"/>
      <c r="W9" s="173"/>
      <c r="X9" s="173"/>
      <c r="Y9" s="173"/>
      <c r="Z9" s="214">
        <f t="shared" si="3"/>
        <v>57</v>
      </c>
      <c r="AA9" s="214">
        <f t="shared" si="4"/>
        <v>0</v>
      </c>
      <c r="AB9" s="173"/>
      <c r="AC9" s="173"/>
      <c r="AD9" s="186">
        <f t="shared" si="5"/>
        <v>2.109</v>
      </c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</row>
    <row r="10" spans="1:75" s="146" customFormat="1" ht="25.5">
      <c r="A10" s="1" t="s">
        <v>68</v>
      </c>
      <c r="B10" s="165" t="s">
        <v>71</v>
      </c>
      <c r="C10" s="166">
        <v>9</v>
      </c>
      <c r="D10" s="1">
        <v>24</v>
      </c>
      <c r="E10" s="149">
        <v>24</v>
      </c>
      <c r="F10" s="166">
        <v>1</v>
      </c>
      <c r="G10" s="167">
        <v>1</v>
      </c>
      <c r="H10" s="169" t="s">
        <v>92</v>
      </c>
      <c r="I10" s="4">
        <f t="shared" si="0"/>
        <v>64.80000000000001</v>
      </c>
      <c r="J10" s="203">
        <v>15</v>
      </c>
      <c r="K10" s="205" t="s">
        <v>100</v>
      </c>
      <c r="L10" s="149">
        <v>24</v>
      </c>
      <c r="M10" s="209" t="s">
        <v>58</v>
      </c>
      <c r="N10" s="205">
        <v>2</v>
      </c>
      <c r="O10" s="211">
        <f t="shared" si="1"/>
        <v>13</v>
      </c>
      <c r="P10" s="211">
        <f t="shared" si="2"/>
        <v>12</v>
      </c>
      <c r="Q10" s="173"/>
      <c r="R10" s="173"/>
      <c r="S10" s="173"/>
      <c r="T10" s="173"/>
      <c r="U10" s="214"/>
      <c r="V10" s="173"/>
      <c r="W10" s="173"/>
      <c r="X10" s="173"/>
      <c r="Y10" s="173"/>
      <c r="Z10" s="214">
        <f t="shared" si="3"/>
        <v>12</v>
      </c>
      <c r="AA10" s="214">
        <f t="shared" si="4"/>
        <v>1</v>
      </c>
      <c r="AB10" s="173"/>
      <c r="AC10" s="173"/>
      <c r="AD10" s="186">
        <f t="shared" si="5"/>
        <v>0.36</v>
      </c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</row>
    <row r="11" spans="1:75" s="145" customFormat="1" ht="25.5">
      <c r="A11" s="1" t="s">
        <v>84</v>
      </c>
      <c r="B11" s="165" t="s">
        <v>71</v>
      </c>
      <c r="C11" s="166">
        <v>9</v>
      </c>
      <c r="D11" s="1">
        <v>160</v>
      </c>
      <c r="E11" s="149">
        <v>162</v>
      </c>
      <c r="F11" s="166">
        <v>1</v>
      </c>
      <c r="G11" s="167">
        <v>2</v>
      </c>
      <c r="H11" s="169" t="s">
        <v>94</v>
      </c>
      <c r="I11" s="4">
        <f t="shared" si="0"/>
        <v>432</v>
      </c>
      <c r="J11" s="203">
        <v>17.5</v>
      </c>
      <c r="K11" s="205" t="s">
        <v>100</v>
      </c>
      <c r="L11" s="149">
        <v>160</v>
      </c>
      <c r="M11" s="210">
        <v>7</v>
      </c>
      <c r="N11" s="149">
        <v>8</v>
      </c>
      <c r="O11" s="211">
        <f t="shared" si="1"/>
        <v>85</v>
      </c>
      <c r="P11" s="211">
        <v>46</v>
      </c>
      <c r="Q11" s="173">
        <v>15</v>
      </c>
      <c r="R11" s="173"/>
      <c r="S11" s="173"/>
      <c r="T11" s="173"/>
      <c r="U11" s="214"/>
      <c r="V11" s="173"/>
      <c r="W11" s="173">
        <v>22</v>
      </c>
      <c r="X11" s="173"/>
      <c r="Y11" s="173"/>
      <c r="Z11" s="214">
        <f t="shared" si="3"/>
        <v>83</v>
      </c>
      <c r="AA11" s="214">
        <f>O11-(SUM(P11:X11))</f>
        <v>2</v>
      </c>
      <c r="AB11" s="173"/>
      <c r="AC11" s="173"/>
      <c r="AD11" s="186">
        <f t="shared" si="5"/>
        <v>2.905</v>
      </c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</row>
    <row r="12" spans="1:75" s="171" customFormat="1" ht="12.75">
      <c r="A12" s="1" t="s">
        <v>72</v>
      </c>
      <c r="B12" s="165" t="s">
        <v>73</v>
      </c>
      <c r="C12" s="184">
        <v>7</v>
      </c>
      <c r="D12" s="87">
        <v>96</v>
      </c>
      <c r="E12" s="149">
        <v>96</v>
      </c>
      <c r="F12" s="166">
        <v>2</v>
      </c>
      <c r="G12" s="169">
        <v>1</v>
      </c>
      <c r="H12" s="167">
        <v>1</v>
      </c>
      <c r="I12" s="4">
        <f t="shared" si="0"/>
        <v>259.20000000000005</v>
      </c>
      <c r="J12" s="203">
        <v>14</v>
      </c>
      <c r="K12" s="87" t="s">
        <v>58</v>
      </c>
      <c r="L12" s="87">
        <v>100</v>
      </c>
      <c r="M12" s="210" t="s">
        <v>58</v>
      </c>
      <c r="N12" s="205">
        <v>4</v>
      </c>
      <c r="O12" s="211">
        <f t="shared" si="1"/>
        <v>50</v>
      </c>
      <c r="P12" s="211">
        <f t="shared" si="2"/>
        <v>50</v>
      </c>
      <c r="Q12" s="173"/>
      <c r="R12" s="173"/>
      <c r="S12" s="173"/>
      <c r="T12" s="173"/>
      <c r="U12" s="214"/>
      <c r="V12" s="173"/>
      <c r="W12" s="173"/>
      <c r="X12" s="173"/>
      <c r="Y12" s="173"/>
      <c r="Z12" s="214">
        <f t="shared" si="3"/>
        <v>50</v>
      </c>
      <c r="AA12" s="214">
        <f t="shared" si="4"/>
        <v>0</v>
      </c>
      <c r="AB12" s="173"/>
      <c r="AC12" s="173"/>
      <c r="AD12" s="186">
        <f t="shared" si="5"/>
        <v>1.4</v>
      </c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</row>
    <row r="13" spans="1:75" ht="12.75">
      <c r="A13" s="1" t="s">
        <v>74</v>
      </c>
      <c r="B13" s="165" t="s">
        <v>73</v>
      </c>
      <c r="C13" s="184">
        <v>7</v>
      </c>
      <c r="D13" s="87">
        <v>96</v>
      </c>
      <c r="E13" s="149">
        <v>96</v>
      </c>
      <c r="F13" s="184">
        <v>3</v>
      </c>
      <c r="G13" s="169">
        <v>2</v>
      </c>
      <c r="H13" s="201">
        <v>1</v>
      </c>
      <c r="I13" s="188">
        <f t="shared" si="0"/>
        <v>259.20000000000005</v>
      </c>
      <c r="J13" s="203">
        <v>16.5</v>
      </c>
      <c r="K13" s="87" t="s">
        <v>58</v>
      </c>
      <c r="L13" s="87">
        <v>0</v>
      </c>
      <c r="M13" s="210">
        <v>2</v>
      </c>
      <c r="N13" s="149">
        <v>4</v>
      </c>
      <c r="O13" s="211">
        <f t="shared" si="1"/>
        <v>50</v>
      </c>
      <c r="P13" s="211">
        <f t="shared" si="2"/>
        <v>0</v>
      </c>
      <c r="Q13" s="173">
        <v>20</v>
      </c>
      <c r="R13" s="173"/>
      <c r="S13" s="173">
        <v>30</v>
      </c>
      <c r="T13" s="173"/>
      <c r="U13" s="214">
        <v>28</v>
      </c>
      <c r="V13" s="173"/>
      <c r="W13" s="173"/>
      <c r="X13" s="173"/>
      <c r="Y13" s="173"/>
      <c r="Z13" s="214">
        <f t="shared" si="3"/>
        <v>78</v>
      </c>
      <c r="AA13" s="214">
        <f t="shared" si="4"/>
        <v>-28</v>
      </c>
      <c r="AB13" s="173"/>
      <c r="AC13" s="173"/>
      <c r="AD13" s="186">
        <f t="shared" si="5"/>
        <v>2.574</v>
      </c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</row>
    <row r="14" spans="1:30" s="173" customFormat="1" ht="12.75">
      <c r="A14" s="1" t="s">
        <v>74</v>
      </c>
      <c r="B14" s="165" t="s">
        <v>75</v>
      </c>
      <c r="C14" s="166">
        <v>21</v>
      </c>
      <c r="D14" s="87">
        <v>192</v>
      </c>
      <c r="E14" s="149">
        <v>192</v>
      </c>
      <c r="F14" s="184">
        <v>5</v>
      </c>
      <c r="G14" s="184" t="s">
        <v>58</v>
      </c>
      <c r="H14" s="201">
        <v>2</v>
      </c>
      <c r="I14" s="188">
        <f t="shared" si="0"/>
        <v>518.4000000000001</v>
      </c>
      <c r="J14" s="203">
        <v>17</v>
      </c>
      <c r="K14" s="87" t="s">
        <v>58</v>
      </c>
      <c r="L14" s="87">
        <v>0</v>
      </c>
      <c r="M14" s="210">
        <v>3</v>
      </c>
      <c r="N14" s="149">
        <v>8</v>
      </c>
      <c r="O14" s="211">
        <f t="shared" si="1"/>
        <v>100</v>
      </c>
      <c r="P14" s="211">
        <f t="shared" si="2"/>
        <v>0</v>
      </c>
      <c r="Q14" s="173">
        <v>20</v>
      </c>
      <c r="S14" s="173">
        <v>20</v>
      </c>
      <c r="T14" s="173">
        <v>20</v>
      </c>
      <c r="U14" s="214">
        <v>56</v>
      </c>
      <c r="Z14" s="214">
        <f t="shared" si="3"/>
        <v>116</v>
      </c>
      <c r="AA14" s="214">
        <f t="shared" si="4"/>
        <v>-16</v>
      </c>
      <c r="AD14" s="186">
        <f t="shared" si="5"/>
        <v>3.944</v>
      </c>
    </row>
    <row r="15" spans="1:75" ht="14.25" customHeight="1">
      <c r="A15" s="1" t="s">
        <v>76</v>
      </c>
      <c r="B15" s="165" t="s">
        <v>77</v>
      </c>
      <c r="C15" s="166">
        <v>20</v>
      </c>
      <c r="D15" s="1">
        <v>184</v>
      </c>
      <c r="E15" s="149">
        <v>178</v>
      </c>
      <c r="F15" s="166">
        <v>5</v>
      </c>
      <c r="G15" s="166" t="s">
        <v>58</v>
      </c>
      <c r="H15" s="166" t="s">
        <v>58</v>
      </c>
      <c r="I15" s="4">
        <f t="shared" si="0"/>
        <v>496.8</v>
      </c>
      <c r="J15" s="203">
        <v>17.5</v>
      </c>
      <c r="K15" s="205" t="s">
        <v>100</v>
      </c>
      <c r="L15" s="149">
        <v>184</v>
      </c>
      <c r="M15" s="210" t="s">
        <v>58</v>
      </c>
      <c r="N15" s="205">
        <v>4</v>
      </c>
      <c r="O15" s="211">
        <f t="shared" si="1"/>
        <v>91</v>
      </c>
      <c r="P15" s="211">
        <f t="shared" si="2"/>
        <v>92</v>
      </c>
      <c r="Q15" s="173"/>
      <c r="R15" s="173"/>
      <c r="S15" s="173"/>
      <c r="T15" s="173"/>
      <c r="U15" s="214"/>
      <c r="V15" s="173"/>
      <c r="W15" s="173"/>
      <c r="X15" s="173"/>
      <c r="Y15" s="173"/>
      <c r="Z15" s="214">
        <f t="shared" si="3"/>
        <v>92</v>
      </c>
      <c r="AA15" s="214">
        <f t="shared" si="4"/>
        <v>-1</v>
      </c>
      <c r="AB15" s="173"/>
      <c r="AC15" s="173"/>
      <c r="AD15" s="186">
        <f t="shared" si="5"/>
        <v>3.22</v>
      </c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</row>
    <row r="16" spans="1:75" s="171" customFormat="1" ht="12.75">
      <c r="A16" s="170" t="s">
        <v>85</v>
      </c>
      <c r="B16" s="197" t="s">
        <v>79</v>
      </c>
      <c r="C16" s="169">
        <v>6</v>
      </c>
      <c r="D16" s="87">
        <v>184</v>
      </c>
      <c r="E16" s="149">
        <v>181</v>
      </c>
      <c r="F16" s="184">
        <v>2</v>
      </c>
      <c r="G16" s="184" t="s">
        <v>58</v>
      </c>
      <c r="H16" s="184" t="s">
        <v>58</v>
      </c>
      <c r="I16" s="188">
        <f t="shared" si="0"/>
        <v>496.8</v>
      </c>
      <c r="J16" s="203">
        <v>23</v>
      </c>
      <c r="K16" s="87" t="s">
        <v>58</v>
      </c>
      <c r="L16" s="87">
        <v>0</v>
      </c>
      <c r="M16" s="210">
        <v>5</v>
      </c>
      <c r="N16" s="205">
        <v>5</v>
      </c>
      <c r="O16" s="211">
        <f t="shared" si="1"/>
        <v>93</v>
      </c>
      <c r="P16" s="211">
        <f t="shared" si="2"/>
        <v>0</v>
      </c>
      <c r="Q16" s="173"/>
      <c r="R16" s="173"/>
      <c r="S16" s="173"/>
      <c r="T16" s="173"/>
      <c r="U16" s="214"/>
      <c r="V16" s="173">
        <v>45</v>
      </c>
      <c r="W16" s="173">
        <v>47</v>
      </c>
      <c r="X16" s="173"/>
      <c r="Y16" s="173"/>
      <c r="Z16" s="214">
        <f t="shared" si="3"/>
        <v>92</v>
      </c>
      <c r="AA16" s="214">
        <f t="shared" si="4"/>
        <v>1</v>
      </c>
      <c r="AB16" s="173"/>
      <c r="AC16" s="173"/>
      <c r="AD16" s="186">
        <f t="shared" si="5"/>
        <v>4.232</v>
      </c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</row>
    <row r="17" spans="1:75" s="145" customFormat="1" ht="12.75">
      <c r="A17" s="199" t="s">
        <v>78</v>
      </c>
      <c r="B17" s="168" t="s">
        <v>80</v>
      </c>
      <c r="C17" s="198">
        <v>19</v>
      </c>
      <c r="D17" s="87">
        <v>63</v>
      </c>
      <c r="E17" s="149">
        <v>66</v>
      </c>
      <c r="F17" s="184">
        <v>4</v>
      </c>
      <c r="G17" s="201">
        <v>1</v>
      </c>
      <c r="H17" s="198">
        <v>2</v>
      </c>
      <c r="I17" s="188">
        <f t="shared" si="0"/>
        <v>170.10000000000002</v>
      </c>
      <c r="J17" s="203">
        <v>30.5</v>
      </c>
      <c r="K17" s="87" t="s">
        <v>58</v>
      </c>
      <c r="L17" s="87">
        <v>0</v>
      </c>
      <c r="M17" s="210">
        <v>4</v>
      </c>
      <c r="N17" s="205">
        <v>2</v>
      </c>
      <c r="O17" s="211">
        <f t="shared" si="1"/>
        <v>34</v>
      </c>
      <c r="P17" s="211">
        <f t="shared" si="2"/>
        <v>0</v>
      </c>
      <c r="Q17" s="173"/>
      <c r="R17" s="173"/>
      <c r="S17" s="173"/>
      <c r="T17" s="173"/>
      <c r="U17" s="214"/>
      <c r="V17" s="173"/>
      <c r="W17" s="173">
        <v>32</v>
      </c>
      <c r="X17" s="173">
        <v>5</v>
      </c>
      <c r="Y17" s="173"/>
      <c r="Z17" s="214">
        <f t="shared" si="3"/>
        <v>37</v>
      </c>
      <c r="AA17" s="214">
        <f t="shared" si="4"/>
        <v>-3</v>
      </c>
      <c r="AB17" s="173"/>
      <c r="AC17" s="173"/>
      <c r="AD17" s="186">
        <f t="shared" si="5"/>
        <v>2.257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</row>
    <row r="18" spans="1:75" ht="12.75">
      <c r="A18" s="199" t="s">
        <v>76</v>
      </c>
      <c r="B18" s="168" t="s">
        <v>80</v>
      </c>
      <c r="C18" s="198">
        <v>19</v>
      </c>
      <c r="D18" s="1">
        <v>111</v>
      </c>
      <c r="E18" s="149">
        <v>117</v>
      </c>
      <c r="F18" s="166">
        <v>5</v>
      </c>
      <c r="G18" s="201">
        <v>2</v>
      </c>
      <c r="H18" s="166" t="s">
        <v>58</v>
      </c>
      <c r="I18" s="4">
        <f t="shared" si="0"/>
        <v>299.70000000000005</v>
      </c>
      <c r="J18" s="203">
        <v>17.5</v>
      </c>
      <c r="K18" s="87" t="s">
        <v>58</v>
      </c>
      <c r="L18" s="148">
        <v>40</v>
      </c>
      <c r="M18" s="209">
        <v>8</v>
      </c>
      <c r="N18" s="205">
        <v>3</v>
      </c>
      <c r="O18" s="211">
        <f t="shared" si="1"/>
        <v>60</v>
      </c>
      <c r="P18" s="211">
        <f t="shared" si="2"/>
        <v>20</v>
      </c>
      <c r="Q18" s="173"/>
      <c r="R18" s="173"/>
      <c r="S18" s="173"/>
      <c r="T18" s="173"/>
      <c r="U18" s="214"/>
      <c r="V18" s="173"/>
      <c r="W18" s="173">
        <v>22</v>
      </c>
      <c r="X18" s="173"/>
      <c r="Y18" s="173"/>
      <c r="Z18" s="214">
        <f t="shared" si="3"/>
        <v>42</v>
      </c>
      <c r="AA18" s="214">
        <f t="shared" si="4"/>
        <v>18</v>
      </c>
      <c r="AB18" s="173"/>
      <c r="AC18" s="173"/>
      <c r="AD18" s="186">
        <f t="shared" si="5"/>
        <v>1.47</v>
      </c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</row>
    <row r="19" spans="1:75" ht="12.75">
      <c r="A19" s="87" t="s">
        <v>78</v>
      </c>
      <c r="B19" s="187" t="s">
        <v>81</v>
      </c>
      <c r="C19" s="184">
        <v>5</v>
      </c>
      <c r="D19" s="87">
        <v>144</v>
      </c>
      <c r="E19" s="149">
        <v>144</v>
      </c>
      <c r="F19" s="184">
        <v>2</v>
      </c>
      <c r="G19" s="198">
        <v>1</v>
      </c>
      <c r="H19" s="198">
        <v>1</v>
      </c>
      <c r="I19" s="188">
        <f t="shared" si="0"/>
        <v>388.8</v>
      </c>
      <c r="J19" s="203">
        <v>26.5</v>
      </c>
      <c r="K19" s="87" t="s">
        <v>58</v>
      </c>
      <c r="L19" s="87">
        <v>0</v>
      </c>
      <c r="M19" s="210">
        <v>6</v>
      </c>
      <c r="N19" s="205">
        <v>6</v>
      </c>
      <c r="O19" s="211">
        <f t="shared" si="1"/>
        <v>75</v>
      </c>
      <c r="P19" s="211">
        <f t="shared" si="2"/>
        <v>0</v>
      </c>
      <c r="Q19" s="173"/>
      <c r="R19" s="173"/>
      <c r="S19" s="173"/>
      <c r="T19" s="173"/>
      <c r="U19" s="214"/>
      <c r="V19" s="173">
        <v>72</v>
      </c>
      <c r="W19" s="173"/>
      <c r="X19" s="173">
        <v>4</v>
      </c>
      <c r="Y19" s="173"/>
      <c r="Z19" s="214">
        <f t="shared" si="3"/>
        <v>76</v>
      </c>
      <c r="AA19" s="214">
        <f t="shared" si="4"/>
        <v>-1</v>
      </c>
      <c r="AB19" s="173"/>
      <c r="AC19" s="173"/>
      <c r="AD19" s="186">
        <f t="shared" si="5"/>
        <v>4.028</v>
      </c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</row>
    <row r="20" spans="1:75" s="185" customFormat="1" ht="12.75">
      <c r="A20" s="87" t="s">
        <v>72</v>
      </c>
      <c r="B20" s="187" t="s">
        <v>81</v>
      </c>
      <c r="C20" s="184">
        <v>5</v>
      </c>
      <c r="D20" s="87">
        <v>48</v>
      </c>
      <c r="E20" s="149">
        <v>48</v>
      </c>
      <c r="F20" s="184">
        <v>2</v>
      </c>
      <c r="G20" s="198">
        <v>2</v>
      </c>
      <c r="H20" s="167">
        <v>2</v>
      </c>
      <c r="I20" s="188">
        <f t="shared" si="0"/>
        <v>129.60000000000002</v>
      </c>
      <c r="J20" s="203">
        <v>15</v>
      </c>
      <c r="K20" s="87" t="s">
        <v>58</v>
      </c>
      <c r="L20" s="87">
        <v>46</v>
      </c>
      <c r="M20" s="210" t="s">
        <v>58</v>
      </c>
      <c r="N20" s="205">
        <v>2</v>
      </c>
      <c r="O20" s="211">
        <f t="shared" si="1"/>
        <v>25</v>
      </c>
      <c r="P20" s="211">
        <f t="shared" si="2"/>
        <v>23</v>
      </c>
      <c r="Q20" s="173"/>
      <c r="R20" s="173"/>
      <c r="S20" s="173"/>
      <c r="T20" s="173"/>
      <c r="U20" s="214"/>
      <c r="V20" s="173"/>
      <c r="W20" s="173"/>
      <c r="X20" s="173"/>
      <c r="Y20" s="173"/>
      <c r="Z20" s="214">
        <f t="shared" si="3"/>
        <v>23</v>
      </c>
      <c r="AA20" s="214">
        <f t="shared" si="4"/>
        <v>2</v>
      </c>
      <c r="AB20" s="173"/>
      <c r="AC20" s="173"/>
      <c r="AD20" s="186">
        <f t="shared" si="5"/>
        <v>0.69</v>
      </c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</row>
    <row r="21" spans="1:30" s="173" customFormat="1" ht="12.75">
      <c r="A21" s="87" t="s">
        <v>82</v>
      </c>
      <c r="B21" s="187" t="s">
        <v>83</v>
      </c>
      <c r="C21" s="184">
        <v>4</v>
      </c>
      <c r="D21" s="87">
        <v>192</v>
      </c>
      <c r="E21" s="149">
        <v>192</v>
      </c>
      <c r="F21" s="184">
        <v>2</v>
      </c>
      <c r="G21" s="184" t="s">
        <v>58</v>
      </c>
      <c r="H21" s="184" t="s">
        <v>58</v>
      </c>
      <c r="I21" s="188">
        <f t="shared" si="0"/>
        <v>518.4000000000001</v>
      </c>
      <c r="J21" s="203">
        <v>28.5</v>
      </c>
      <c r="K21" s="87" t="s">
        <v>58</v>
      </c>
      <c r="L21" s="87">
        <v>0</v>
      </c>
      <c r="M21" s="210">
        <v>1</v>
      </c>
      <c r="N21" s="205">
        <v>8</v>
      </c>
      <c r="O21" s="211">
        <f t="shared" si="1"/>
        <v>100</v>
      </c>
      <c r="P21" s="211">
        <f t="shared" si="2"/>
        <v>0</v>
      </c>
      <c r="R21" s="173">
        <v>30</v>
      </c>
      <c r="S21" s="173">
        <v>30</v>
      </c>
      <c r="T21" s="173">
        <v>36</v>
      </c>
      <c r="U21" s="214"/>
      <c r="X21" s="173">
        <v>4</v>
      </c>
      <c r="Z21" s="214">
        <f t="shared" si="3"/>
        <v>100</v>
      </c>
      <c r="AA21" s="214">
        <f t="shared" si="4"/>
        <v>0</v>
      </c>
      <c r="AD21" s="186">
        <f t="shared" si="5"/>
        <v>5.7</v>
      </c>
    </row>
    <row r="22" spans="1:75" s="183" customFormat="1" ht="12.75">
      <c r="A22" s="189"/>
      <c r="B22" s="190"/>
      <c r="C22" s="191"/>
      <c r="D22" s="189"/>
      <c r="E22" s="189"/>
      <c r="F22" s="191"/>
      <c r="G22" s="191"/>
      <c r="H22" s="192"/>
      <c r="I22" s="192"/>
      <c r="J22" s="194"/>
      <c r="K22" s="189"/>
      <c r="L22" s="172"/>
      <c r="M22" s="172"/>
      <c r="N22" s="172"/>
      <c r="O22" s="172"/>
      <c r="P22" s="195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</row>
    <row r="23" spans="1:74" s="183" customFormat="1" ht="12.75">
      <c r="A23" s="189"/>
      <c r="B23" s="190"/>
      <c r="C23" s="191"/>
      <c r="D23" s="215">
        <f>SUM(D6:D21)</f>
        <v>2044</v>
      </c>
      <c r="E23" s="215">
        <f>SUM(E6:E21)</f>
        <v>2044</v>
      </c>
      <c r="F23" s="191"/>
      <c r="G23" s="191"/>
      <c r="H23" s="192"/>
      <c r="I23" s="192"/>
      <c r="J23" s="193"/>
      <c r="K23" s="194"/>
      <c r="L23" s="189"/>
      <c r="M23" s="172"/>
      <c r="N23" s="215">
        <f>SUM(N6:N21)</f>
        <v>82</v>
      </c>
      <c r="O23" s="215">
        <f aca="true" t="shared" si="6" ref="O23:U23">SUM(O6:O21)</f>
        <v>1063</v>
      </c>
      <c r="P23" s="215">
        <f t="shared" si="6"/>
        <v>482.5</v>
      </c>
      <c r="Q23" s="215">
        <f t="shared" si="6"/>
        <v>75</v>
      </c>
      <c r="R23" s="215">
        <f t="shared" si="6"/>
        <v>30</v>
      </c>
      <c r="S23" s="215">
        <f t="shared" si="6"/>
        <v>97</v>
      </c>
      <c r="T23" s="215">
        <f t="shared" si="6"/>
        <v>56</v>
      </c>
      <c r="U23" s="215">
        <f t="shared" si="6"/>
        <v>84</v>
      </c>
      <c r="V23" s="172"/>
      <c r="W23" s="172"/>
      <c r="X23" s="172"/>
      <c r="Y23" s="172"/>
      <c r="Z23" s="215">
        <f>SUM(Z6:Z21)</f>
        <v>1077.5</v>
      </c>
      <c r="AA23" s="215">
        <f>SUM(AA6:AA21)</f>
        <v>-14.5</v>
      </c>
      <c r="AB23" s="172"/>
      <c r="AC23" s="215">
        <f>Z23+AA23</f>
        <v>1063</v>
      </c>
      <c r="AD23" s="215">
        <f>SUM(AD6:AD21)</f>
        <v>41.8362</v>
      </c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</row>
    <row r="24" ht="12.75">
      <c r="O24">
        <f>O23*2</f>
        <v>2126</v>
      </c>
    </row>
  </sheetData>
  <printOptions/>
  <pageMargins left="0.37" right="0.46" top="0.25" bottom="0.25" header="0.25" footer="0.25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surmava</dc:creator>
  <cp:keywords/>
  <dc:description/>
  <cp:lastModifiedBy> </cp:lastModifiedBy>
  <cp:lastPrinted>2005-07-19T07:35:39Z</cp:lastPrinted>
  <dcterms:created xsi:type="dcterms:W3CDTF">2005-03-21T08:07:20Z</dcterms:created>
  <dcterms:modified xsi:type="dcterms:W3CDTF">2006-02-02T00:03:01Z</dcterms:modified>
  <cp:category/>
  <cp:version/>
  <cp:contentType/>
  <cp:contentStatus/>
</cp:coreProperties>
</file>